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O58" i="1" l="1"/>
  <c r="L58" i="1"/>
  <c r="K58" i="1"/>
  <c r="H58" i="1"/>
  <c r="G58" i="1"/>
  <c r="D58" i="1"/>
  <c r="C58" i="1"/>
  <c r="O56" i="1"/>
  <c r="N56" i="1"/>
  <c r="N58" i="1" s="1"/>
  <c r="M56" i="1"/>
  <c r="M58" i="1" s="1"/>
  <c r="L56" i="1"/>
  <c r="K56" i="1"/>
  <c r="J56" i="1"/>
  <c r="J58" i="1" s="1"/>
  <c r="I56" i="1"/>
  <c r="I58" i="1" s="1"/>
  <c r="H56" i="1"/>
  <c r="G56" i="1"/>
  <c r="F56" i="1"/>
  <c r="F58" i="1" s="1"/>
  <c r="E56" i="1"/>
  <c r="E58" i="1" s="1"/>
  <c r="D56" i="1"/>
  <c r="C56" i="1"/>
  <c r="P56" i="1" s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O38" i="1"/>
  <c r="L38" i="1"/>
  <c r="K38" i="1"/>
  <c r="H38" i="1"/>
  <c r="G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P37" i="1" s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O19" i="1"/>
  <c r="O60" i="1" s="1"/>
  <c r="O61" i="1" s="1"/>
  <c r="N19" i="1"/>
  <c r="N38" i="1" s="1"/>
  <c r="M19" i="1"/>
  <c r="M60" i="1" s="1"/>
  <c r="M61" i="1" s="1"/>
  <c r="L19" i="1"/>
  <c r="L60" i="1" s="1"/>
  <c r="L61" i="1" s="1"/>
  <c r="K19" i="1"/>
  <c r="K60" i="1" s="1"/>
  <c r="K61" i="1" s="1"/>
  <c r="J19" i="1"/>
  <c r="J38" i="1" s="1"/>
  <c r="I19" i="1"/>
  <c r="I38" i="1" s="1"/>
  <c r="H19" i="1"/>
  <c r="H60" i="1" s="1"/>
  <c r="H61" i="1" s="1"/>
  <c r="G19" i="1"/>
  <c r="G60" i="1" s="1"/>
  <c r="G61" i="1" s="1"/>
  <c r="F19" i="1"/>
  <c r="F38" i="1" s="1"/>
  <c r="E19" i="1"/>
  <c r="E60" i="1" s="1"/>
  <c r="D19" i="1"/>
  <c r="D60" i="1" s="1"/>
  <c r="D61" i="1" s="1"/>
  <c r="C19" i="1"/>
  <c r="P19" i="1" s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58" i="1" l="1"/>
  <c r="P60" i="1" s="1"/>
  <c r="P38" i="1"/>
  <c r="E61" i="1"/>
  <c r="I60" i="1"/>
  <c r="I61" i="1" s="1"/>
  <c r="J60" i="1"/>
  <c r="E38" i="1"/>
  <c r="M38" i="1"/>
  <c r="C60" i="1"/>
  <c r="F60" i="1"/>
  <c r="F61" i="1" s="1"/>
  <c r="N60" i="1"/>
  <c r="N61" i="1" s="1"/>
  <c r="P64" i="1" l="1"/>
  <c r="P61" i="1"/>
  <c r="F63" i="1"/>
  <c r="D63" i="1"/>
  <c r="C61" i="1"/>
</calcChain>
</file>

<file path=xl/comments1.xml><?xml version="1.0" encoding="utf-8"?>
<comments xmlns="http://schemas.openxmlformats.org/spreadsheetml/2006/main">
  <authors>
    <author>Lundberg Linnéa, Boden</author>
    <author>conny</author>
    <author>lunlin04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>Lundberg Linnéa, Boden:</t>
        </r>
        <r>
          <rPr>
            <sz val="9"/>
            <color indexed="81"/>
            <rFont val="Tahoma"/>
            <family val="2"/>
          </rPr>
          <t xml:space="preserve">
3 kurser vår, 3 kurser höst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Lundberg Linnéa, Boden:</t>
        </r>
        <r>
          <rPr>
            <sz val="9"/>
            <color indexed="81"/>
            <rFont val="Tahoma"/>
            <family val="2"/>
          </rPr>
          <t xml:space="preserve">
1 MH med 8st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Lundberg Linnéa, Boden:</t>
        </r>
        <r>
          <rPr>
            <sz val="9"/>
            <color indexed="81"/>
            <rFont val="Tahoma"/>
            <family val="2"/>
          </rPr>
          <t xml:space="preserve">
Off utst 50st
</t>
        </r>
      </text>
    </comment>
    <comment ref="G5" authorId="0">
      <text>
        <r>
          <rPr>
            <b/>
            <sz val="9"/>
            <color indexed="81"/>
            <rFont val="Tahoma"/>
            <charset val="1"/>
          </rPr>
          <t>Lundberg Linnéa, Boden:</t>
        </r>
        <r>
          <rPr>
            <sz val="9"/>
            <color indexed="81"/>
            <rFont val="Tahoma"/>
            <charset val="1"/>
          </rPr>
          <t xml:space="preserve">
1 dag rallytävling med 60 starter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Lundberg Linnéa, Boden:</t>
        </r>
        <r>
          <rPr>
            <sz val="9"/>
            <color indexed="81"/>
            <rFont val="Tahoma"/>
            <family val="2"/>
          </rPr>
          <t xml:space="preserve">
1st inoff, tot 50st</t>
        </r>
      </text>
    </comment>
    <comment ref="M6" authorId="1">
      <text>
        <r>
          <rPr>
            <b/>
            <sz val="9"/>
            <color indexed="81"/>
            <rFont val="Tahoma"/>
            <charset val="1"/>
          </rPr>
          <t>conny:</t>
        </r>
        <r>
          <rPr>
            <sz val="9"/>
            <color indexed="81"/>
            <rFont val="Tahoma"/>
            <charset val="1"/>
          </rPr>
          <t xml:space="preserve">
Mondioring</t>
        </r>
      </text>
    </comment>
    <comment ref="O10" authorId="0">
      <text>
        <r>
          <rPr>
            <b/>
            <sz val="9"/>
            <color indexed="81"/>
            <rFont val="Tahoma"/>
            <charset val="1"/>
          </rPr>
          <t>Lundberg Linnéa, Boden:</t>
        </r>
        <r>
          <rPr>
            <sz val="9"/>
            <color indexed="81"/>
            <rFont val="Tahoma"/>
            <charset val="1"/>
          </rPr>
          <t xml:space="preserve">
Hyra ut MH-bana och elplatser</t>
        </r>
      </text>
    </comment>
    <comment ref="O12" authorId="0">
      <text>
        <r>
          <rPr>
            <b/>
            <sz val="9"/>
            <color indexed="81"/>
            <rFont val="Tahoma"/>
            <charset val="1"/>
          </rPr>
          <t>Lundberg Linnéa, Boden:</t>
        </r>
        <r>
          <rPr>
            <sz val="9"/>
            <color indexed="81"/>
            <rFont val="Tahoma"/>
            <charset val="1"/>
          </rPr>
          <t xml:space="preserve">
Öppen träning</t>
        </r>
      </text>
    </comment>
    <comment ref="N15" authorId="0">
      <text>
        <r>
          <rPr>
            <b/>
            <sz val="9"/>
            <color indexed="81"/>
            <rFont val="Tahoma"/>
            <charset val="1"/>
          </rPr>
          <t>Lundberg Linnéa, Boden:</t>
        </r>
        <r>
          <rPr>
            <sz val="9"/>
            <color indexed="81"/>
            <rFont val="Tahoma"/>
            <charset val="1"/>
          </rPr>
          <t xml:space="preserve">
Hyresbidrag</t>
        </r>
      </text>
    </comment>
    <comment ref="O15" authorId="0">
      <text>
        <r>
          <rPr>
            <b/>
            <sz val="9"/>
            <color indexed="81"/>
            <rFont val="Tahoma"/>
            <charset val="1"/>
          </rPr>
          <t>Lundberg Linnéa, Boden:</t>
        </r>
        <r>
          <rPr>
            <sz val="9"/>
            <color indexed="81"/>
            <rFont val="Tahoma"/>
            <charset val="1"/>
          </rPr>
          <t xml:space="preserve">
Anläggningsbidrag</t>
        </r>
      </text>
    </comment>
    <comment ref="J16" authorId="0">
      <text>
        <r>
          <rPr>
            <b/>
            <sz val="9"/>
            <color indexed="81"/>
            <rFont val="Tahoma"/>
            <charset val="1"/>
          </rPr>
          <t>Lundberg Linnéa, Boden:</t>
        </r>
        <r>
          <rPr>
            <sz val="9"/>
            <color indexed="81"/>
            <rFont val="Tahoma"/>
            <charset val="1"/>
          </rPr>
          <t xml:space="preserve">
SHU bidrag</t>
        </r>
      </text>
    </comment>
    <comment ref="O22" authorId="0">
      <text>
        <r>
          <rPr>
            <b/>
            <sz val="9"/>
            <color indexed="81"/>
            <rFont val="Tahoma"/>
            <charset val="1"/>
          </rPr>
          <t>Lundberg Linnéa, Boden:</t>
        </r>
        <r>
          <rPr>
            <sz val="9"/>
            <color indexed="81"/>
            <rFont val="Tahoma"/>
            <charset val="1"/>
          </rPr>
          <t xml:space="preserve">
Öppen träning</t>
        </r>
      </text>
    </comment>
    <comment ref="M23" authorId="1">
      <text>
        <r>
          <rPr>
            <b/>
            <sz val="9"/>
            <color indexed="81"/>
            <rFont val="Tahoma"/>
            <charset val="1"/>
          </rPr>
          <t>conny:</t>
        </r>
        <r>
          <rPr>
            <sz val="9"/>
            <color indexed="81"/>
            <rFont val="Tahoma"/>
            <charset val="1"/>
          </rPr>
          <t xml:space="preserve">
Åke kurs, prova på helg. mondioring
</t>
        </r>
      </text>
    </comment>
    <comment ref="H27" authorId="0">
      <text>
        <r>
          <rPr>
            <b/>
            <sz val="9"/>
            <color indexed="81"/>
            <rFont val="Tahoma"/>
            <charset val="1"/>
          </rPr>
          <t>Lundberg Linnéa, Boden:</t>
        </r>
        <r>
          <rPr>
            <sz val="9"/>
            <color indexed="81"/>
            <rFont val="Tahoma"/>
            <charset val="1"/>
          </rPr>
          <t xml:space="preserve">
Ansökningsavgift SNWK</t>
        </r>
      </text>
    </comment>
    <comment ref="M30" authorId="1">
      <text>
        <r>
          <rPr>
            <b/>
            <sz val="9"/>
            <color indexed="81"/>
            <rFont val="Tahoma"/>
            <charset val="1"/>
          </rPr>
          <t>conny:</t>
        </r>
        <r>
          <rPr>
            <sz val="9"/>
            <color indexed="81"/>
            <rFont val="Tahoma"/>
            <charset val="1"/>
          </rPr>
          <t xml:space="preserve">
Profilkläder</t>
        </r>
      </text>
    </comment>
    <comment ref="E32" authorId="2">
      <text>
        <r>
          <rPr>
            <b/>
            <sz val="9"/>
            <color indexed="81"/>
            <rFont val="Tahoma"/>
            <family val="2"/>
          </rPr>
          <t>lunlin04:</t>
        </r>
        <r>
          <rPr>
            <sz val="9"/>
            <color indexed="81"/>
            <rFont val="Tahoma"/>
            <family val="2"/>
          </rPr>
          <t xml:space="preserve">
Distriktskonf ÖND, skyddskonferens 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Lundberg Linnéa, Boden:</t>
        </r>
        <r>
          <rPr>
            <sz val="9"/>
            <color indexed="81"/>
            <rFont val="Tahoma"/>
            <charset val="1"/>
          </rPr>
          <t xml:space="preserve">
samordningskonf
</t>
        </r>
      </text>
    </comment>
    <comment ref="O32" authorId="0">
      <text>
        <r>
          <rPr>
            <b/>
            <sz val="9"/>
            <color indexed="81"/>
            <rFont val="Tahoma"/>
            <charset val="1"/>
          </rPr>
          <t>Lundberg Linnéa, Boden:</t>
        </r>
        <r>
          <rPr>
            <sz val="9"/>
            <color indexed="81"/>
            <rFont val="Tahoma"/>
            <charset val="1"/>
          </rPr>
          <t xml:space="preserve">
Fullmäktige 2st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Lundberg Linnéa, Boden:</t>
        </r>
        <r>
          <rPr>
            <sz val="9"/>
            <color indexed="81"/>
            <rFont val="Tahoma"/>
            <family val="2"/>
          </rPr>
          <t xml:space="preserve">
2 sekreterare + 2 TL Bruks B</t>
        </r>
      </text>
    </comment>
    <comment ref="H33" authorId="0">
      <text>
        <r>
          <rPr>
            <b/>
            <sz val="9"/>
            <color indexed="81"/>
            <rFont val="Tahoma"/>
            <charset val="1"/>
          </rPr>
          <t>Lundberg Linnéa, Boden:</t>
        </r>
        <r>
          <rPr>
            <sz val="9"/>
            <color indexed="81"/>
            <rFont val="Tahoma"/>
            <charset val="1"/>
          </rPr>
          <t xml:space="preserve">
Instruktörsutbildning</t>
        </r>
      </text>
    </comment>
    <comment ref="L33" authorId="0">
      <text>
        <r>
          <rPr>
            <b/>
            <sz val="9"/>
            <color indexed="81"/>
            <rFont val="Tahoma"/>
            <family val="2"/>
          </rPr>
          <t>Lundberg Linnéa, Boden:</t>
        </r>
        <r>
          <rPr>
            <sz val="9"/>
            <color indexed="81"/>
            <rFont val="Tahoma"/>
            <family val="2"/>
          </rPr>
          <t xml:space="preserve">
1st grundmodul + 1st Allmänlyd steg 1 inkl boende</t>
        </r>
      </text>
    </comment>
    <comment ref="M33" authorId="1">
      <text>
        <r>
          <rPr>
            <b/>
            <sz val="9"/>
            <color indexed="81"/>
            <rFont val="Tahoma"/>
            <charset val="1"/>
          </rPr>
          <t>conny:</t>
        </r>
        <r>
          <rPr>
            <sz val="9"/>
            <color indexed="81"/>
            <rFont val="Tahoma"/>
            <charset val="1"/>
          </rPr>
          <t xml:space="preserve">
Figurantutbildning</t>
        </r>
      </text>
    </comment>
    <comment ref="O44" authorId="0">
      <text>
        <r>
          <rPr>
            <b/>
            <sz val="9"/>
            <color indexed="81"/>
            <rFont val="Tahoma"/>
            <family val="2"/>
          </rPr>
          <t>Lundberg Linnéa, Boden:</t>
        </r>
        <r>
          <rPr>
            <sz val="9"/>
            <color indexed="81"/>
            <rFont val="Tahoma"/>
            <family val="2"/>
          </rPr>
          <t xml:space="preserve">
arrende och medlemsavgift vägförening</t>
        </r>
      </text>
    </comment>
    <comment ref="E45" authorId="0">
      <text>
        <r>
          <rPr>
            <b/>
            <sz val="9"/>
            <color indexed="81"/>
            <rFont val="Tahoma"/>
            <charset val="1"/>
          </rPr>
          <t xml:space="preserve">Lundberg Linnéa, </t>
        </r>
        <r>
          <rPr>
            <sz val="9"/>
            <color indexed="81"/>
            <rFont val="Tahoma"/>
            <charset val="1"/>
          </rPr>
          <t xml:space="preserve"> mäthjul</t>
        </r>
      </text>
    </comment>
    <comment ref="I45" authorId="0">
      <text>
        <r>
          <rPr>
            <b/>
            <sz val="9"/>
            <color indexed="81"/>
            <rFont val="Tahoma"/>
            <charset val="1"/>
          </rPr>
          <t>Lundberg Linnéa, Boden:</t>
        </r>
        <r>
          <rPr>
            <sz val="9"/>
            <color indexed="81"/>
            <rFont val="Tahoma"/>
            <charset val="1"/>
          </rPr>
          <t xml:space="preserve">
uppdatering hinder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Lundberg Linnéa, Boden:</t>
        </r>
        <r>
          <rPr>
            <sz val="9"/>
            <color indexed="81"/>
            <rFont val="Tahoma"/>
            <family val="2"/>
          </rPr>
          <t xml:space="preserve">
Skott och rep/nyinvestering motor till haren</t>
        </r>
      </text>
    </comment>
    <comment ref="N48" authorId="0">
      <text>
        <r>
          <rPr>
            <b/>
            <sz val="9"/>
            <color indexed="81"/>
            <rFont val="Tahoma"/>
            <charset val="1"/>
          </rPr>
          <t>Lundberg Linnéa, Boden:</t>
        </r>
        <r>
          <rPr>
            <sz val="9"/>
            <color indexed="81"/>
            <rFont val="Tahoma"/>
            <charset val="1"/>
          </rPr>
          <t xml:space="preserve">
Bokamera samt 2st skyltar</t>
        </r>
      </text>
    </comment>
  </commentList>
</comments>
</file>

<file path=xl/sharedStrings.xml><?xml version="1.0" encoding="utf-8"?>
<sst xmlns="http://schemas.openxmlformats.org/spreadsheetml/2006/main" count="74" uniqueCount="71">
  <si>
    <t>Kostnadsställe</t>
  </si>
  <si>
    <t>RUS Mentalitet</t>
  </si>
  <si>
    <t>RUS Exteriör</t>
  </si>
  <si>
    <t>BOL -Bruks</t>
  </si>
  <si>
    <t>BOL-Lydnad</t>
  </si>
  <si>
    <t>BOL-Rally</t>
  </si>
  <si>
    <t>Nosework</t>
  </si>
  <si>
    <t>Agility</t>
  </si>
  <si>
    <t>HU</t>
  </si>
  <si>
    <t>HUS Kurs/ Föreläsning</t>
  </si>
  <si>
    <t>HUS Utbildn./Fortbildn</t>
  </si>
  <si>
    <t>TJH</t>
  </si>
  <si>
    <t>Inomhus-lokal</t>
  </si>
  <si>
    <t>Klubben</t>
  </si>
  <si>
    <t>Totalt Bodens BK &amp; HU</t>
  </si>
  <si>
    <t>Konto</t>
  </si>
  <si>
    <t>Benämning</t>
  </si>
  <si>
    <t>INTÄKTER</t>
  </si>
  <si>
    <t>Kursavgifter</t>
  </si>
  <si>
    <t>Prov/Tävlingsavgifter</t>
  </si>
  <si>
    <t>Inoff Prov/Tävlingsavgifter</t>
  </si>
  <si>
    <t>Lotterier</t>
  </si>
  <si>
    <t>Klubbkläder</t>
  </si>
  <si>
    <t>Medlemsförsäljning</t>
  </si>
  <si>
    <t>Uthyrning klubbstugan</t>
  </si>
  <si>
    <t>Fiket</t>
  </si>
  <si>
    <t>Uthyrning av lokaler</t>
  </si>
  <si>
    <t>Medlemsavgifter SBK</t>
  </si>
  <si>
    <t>Klubbavgifter SHU</t>
  </si>
  <si>
    <t>Kommunala bidrag</t>
  </si>
  <si>
    <t>Övriga erhållna bidrag</t>
  </si>
  <si>
    <t>Sponsring</t>
  </si>
  <si>
    <t>Studiefrämjandet</t>
  </si>
  <si>
    <t>Summa Rörelsens intäkter</t>
  </si>
  <si>
    <t>KOSTNADER</t>
  </si>
  <si>
    <t>Hyra verksamhetslokal</t>
  </si>
  <si>
    <t>Arvoden - instruktörer</t>
  </si>
  <si>
    <t>Reseersättning/resekostnad</t>
  </si>
  <si>
    <t>Hotell/boendekostnad</t>
  </si>
  <si>
    <t>Stambokföringsavgifter</t>
  </si>
  <si>
    <t xml:space="preserve">Administrativa avgifter SBK </t>
  </si>
  <si>
    <t>Priser</t>
  </si>
  <si>
    <t>Utbildning</t>
  </si>
  <si>
    <t>Funktionärsutbildning</t>
  </si>
  <si>
    <t>Medlemsavgifter centralt</t>
  </si>
  <si>
    <t>Medlemsavgifter distrikt</t>
  </si>
  <si>
    <t>Summa Rörelsens kostnader</t>
  </si>
  <si>
    <t>Rörelsens resultat</t>
  </si>
  <si>
    <t>El</t>
  </si>
  <si>
    <t>Renhållning - sophämtning</t>
  </si>
  <si>
    <t>Reparation och underhåll av lokal</t>
  </si>
  <si>
    <t>Gräsklippning / Snöröjning</t>
  </si>
  <si>
    <t>Vägavgifter och arrenden</t>
  </si>
  <si>
    <t>Förbrukningsinventarier</t>
  </si>
  <si>
    <t>Förbrukningsmaterial</t>
  </si>
  <si>
    <t>Kontorsmaterial</t>
  </si>
  <si>
    <t>PR/Hemsidan/Marknadsföring</t>
  </si>
  <si>
    <t>Medlemsaktiviteter</t>
  </si>
  <si>
    <t>Representation / Gåvor</t>
  </si>
  <si>
    <t>Porto</t>
  </si>
  <si>
    <t>Försäkringar</t>
  </si>
  <si>
    <t>Årsmöte</t>
  </si>
  <si>
    <t>Bankkostnader</t>
  </si>
  <si>
    <t>Arvode - funktionärer</t>
  </si>
  <si>
    <t>Summa omkostnader</t>
  </si>
  <si>
    <t>Totala kostnad</t>
  </si>
  <si>
    <t>Resultat per sektor</t>
  </si>
  <si>
    <t>RUS tot</t>
  </si>
  <si>
    <t>BOL tot</t>
  </si>
  <si>
    <t>HUS tot</t>
  </si>
  <si>
    <t>Resultat efter avskrivning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</si>
</sst>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0" xfId="0" applyFont="1" applyFill="1"/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/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2" fillId="0" borderId="0" xfId="0" applyFont="1" applyFill="1"/>
    <xf numFmtId="3" fontId="3" fillId="0" borderId="5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0" fillId="0" borderId="9" xfId="0" applyFont="1" applyFill="1" applyBorder="1"/>
    <xf numFmtId="0" fontId="0" fillId="0" borderId="0" xfId="0" applyFont="1" applyFill="1"/>
    <xf numFmtId="9" fontId="3" fillId="0" borderId="14" xfId="1" applyFont="1" applyFill="1" applyBorder="1" applyAlignment="1">
      <alignment horizontal="center"/>
    </xf>
    <xf numFmtId="9" fontId="3" fillId="0" borderId="15" xfId="1" applyFont="1" applyFill="1" applyBorder="1" applyAlignment="1">
      <alignment horizontal="center"/>
    </xf>
    <xf numFmtId="9" fontId="3" fillId="0" borderId="16" xfId="1" applyFont="1" applyFill="1" applyBorder="1" applyAlignment="1">
      <alignment horizontal="center"/>
    </xf>
    <xf numFmtId="9" fontId="3" fillId="0" borderId="17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9" fontId="3" fillId="0" borderId="15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3" fontId="3" fillId="0" borderId="0" xfId="0" applyNumberFormat="1" applyFont="1" applyFill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4"/>
  <sheetViews>
    <sheetView tabSelected="1" workbookViewId="0">
      <selection activeCell="E9" sqref="E9"/>
    </sheetView>
  </sheetViews>
  <sheetFormatPr defaultColWidth="8.85546875" defaultRowHeight="15" x14ac:dyDescent="0.25"/>
  <cols>
    <col min="1" max="1" width="6.28515625" style="40" bestFit="1" customWidth="1"/>
    <col min="2" max="2" width="31.140625" style="8" bestFit="1" customWidth="1"/>
    <col min="3" max="3" width="10.42578125" style="40" bestFit="1" customWidth="1"/>
    <col min="4" max="4" width="8" style="40" bestFit="1" customWidth="1"/>
    <col min="5" max="5" width="10.42578125" style="40" bestFit="1" customWidth="1"/>
    <col min="6" max="6" width="7.7109375" style="40" bestFit="1" customWidth="1"/>
    <col min="7" max="7" width="9.42578125" style="40" bestFit="1" customWidth="1"/>
    <col min="8" max="8" width="9.7109375" style="40" customWidth="1"/>
    <col min="9" max="10" width="7.85546875" style="40" customWidth="1"/>
    <col min="11" max="11" width="7.42578125" style="40" customWidth="1"/>
    <col min="12" max="12" width="9.140625" style="40" customWidth="1"/>
    <col min="13" max="14" width="8.7109375" style="40" customWidth="1"/>
    <col min="15" max="15" width="8.42578125" style="40" bestFit="1" customWidth="1"/>
    <col min="16" max="16" width="8.42578125" style="1" bestFit="1" customWidth="1"/>
    <col min="17" max="17" width="3.85546875" style="8" customWidth="1"/>
    <col min="18" max="18" width="11.28515625" style="8" customWidth="1"/>
    <col min="19" max="16384" width="8.85546875" style="8"/>
  </cols>
  <sheetData>
    <row r="1" spans="1:25" ht="60" x14ac:dyDescent="0.25">
      <c r="A1" s="1">
        <v>2019</v>
      </c>
      <c r="B1" s="2" t="s">
        <v>0</v>
      </c>
      <c r="C1" s="3" t="s">
        <v>1</v>
      </c>
      <c r="D1" s="4" t="s">
        <v>2</v>
      </c>
      <c r="E1" s="3" t="s">
        <v>3</v>
      </c>
      <c r="F1" s="5" t="s">
        <v>4</v>
      </c>
      <c r="G1" s="4" t="s">
        <v>5</v>
      </c>
      <c r="H1" s="4" t="s">
        <v>6</v>
      </c>
      <c r="I1" s="6" t="s">
        <v>7</v>
      </c>
      <c r="J1" s="6" t="s">
        <v>8</v>
      </c>
      <c r="K1" s="3" t="s">
        <v>9</v>
      </c>
      <c r="L1" s="4" t="s">
        <v>10</v>
      </c>
      <c r="M1" s="6" t="s">
        <v>11</v>
      </c>
      <c r="N1" s="6" t="s">
        <v>12</v>
      </c>
      <c r="O1" s="6" t="s">
        <v>13</v>
      </c>
      <c r="P1" s="7" t="s">
        <v>14</v>
      </c>
    </row>
    <row r="2" spans="1:25" x14ac:dyDescent="0.25">
      <c r="A2" s="1" t="s">
        <v>15</v>
      </c>
      <c r="B2" s="9" t="s">
        <v>16</v>
      </c>
      <c r="C2" s="10"/>
      <c r="D2" s="11"/>
      <c r="E2" s="10"/>
      <c r="F2" s="12"/>
      <c r="G2" s="11"/>
      <c r="H2" s="11"/>
      <c r="I2" s="13"/>
      <c r="J2" s="13"/>
      <c r="K2" s="10"/>
      <c r="L2" s="11"/>
      <c r="M2" s="13"/>
      <c r="N2" s="13"/>
      <c r="O2" s="13"/>
      <c r="P2" s="14"/>
      <c r="R2" s="15"/>
      <c r="Y2" s="15"/>
    </row>
    <row r="3" spans="1:25" x14ac:dyDescent="0.25">
      <c r="A3" s="1"/>
      <c r="B3" s="9" t="s">
        <v>17</v>
      </c>
      <c r="C3" s="10"/>
      <c r="D3" s="11"/>
      <c r="E3" s="10"/>
      <c r="F3" s="12"/>
      <c r="G3" s="11"/>
      <c r="H3" s="11"/>
      <c r="I3" s="13"/>
      <c r="J3" s="13"/>
      <c r="K3" s="10"/>
      <c r="L3" s="11"/>
      <c r="M3" s="13"/>
      <c r="N3" s="13"/>
      <c r="O3" s="13"/>
      <c r="P3" s="14"/>
    </row>
    <row r="4" spans="1:25" x14ac:dyDescent="0.25">
      <c r="A4" s="16">
        <v>3140</v>
      </c>
      <c r="B4" s="17" t="s">
        <v>18</v>
      </c>
      <c r="C4" s="18"/>
      <c r="D4" s="19"/>
      <c r="E4" s="18"/>
      <c r="F4" s="20"/>
      <c r="G4" s="19"/>
      <c r="H4" s="21">
        <v>30000</v>
      </c>
      <c r="I4" s="22">
        <v>12000</v>
      </c>
      <c r="J4" s="22"/>
      <c r="K4" s="18">
        <v>57600</v>
      </c>
      <c r="L4" s="19">
        <v>2000</v>
      </c>
      <c r="M4" s="22">
        <v>10500</v>
      </c>
      <c r="N4" s="22"/>
      <c r="O4" s="22"/>
      <c r="P4" s="23">
        <f>SUM(C4:O4)</f>
        <v>112100</v>
      </c>
    </row>
    <row r="5" spans="1:25" x14ac:dyDescent="0.25">
      <c r="A5" s="16">
        <v>3160</v>
      </c>
      <c r="B5" s="17" t="s">
        <v>19</v>
      </c>
      <c r="C5" s="18">
        <v>4800</v>
      </c>
      <c r="D5" s="19">
        <v>14000</v>
      </c>
      <c r="E5" s="18">
        <v>5400</v>
      </c>
      <c r="F5" s="20">
        <v>9000</v>
      </c>
      <c r="G5" s="19">
        <v>9000</v>
      </c>
      <c r="H5" s="21">
        <v>13500</v>
      </c>
      <c r="I5" s="22"/>
      <c r="J5" s="22"/>
      <c r="K5" s="18"/>
      <c r="L5" s="19"/>
      <c r="M5" s="22"/>
      <c r="N5" s="22"/>
      <c r="O5" s="22"/>
      <c r="P5" s="23">
        <f t="shared" ref="P5:P17" si="0">SUM(C5:O5)</f>
        <v>55700</v>
      </c>
    </row>
    <row r="6" spans="1:25" x14ac:dyDescent="0.25">
      <c r="A6" s="16">
        <v>3161</v>
      </c>
      <c r="B6" s="17" t="s">
        <v>20</v>
      </c>
      <c r="C6" s="18"/>
      <c r="D6" s="19">
        <v>9000</v>
      </c>
      <c r="E6" s="18"/>
      <c r="F6" s="20"/>
      <c r="G6" s="19"/>
      <c r="H6" s="21"/>
      <c r="I6" s="22"/>
      <c r="J6" s="22"/>
      <c r="K6" s="18"/>
      <c r="L6" s="19"/>
      <c r="M6" s="22">
        <v>3000</v>
      </c>
      <c r="N6" s="22"/>
      <c r="O6" s="22"/>
      <c r="P6" s="23">
        <f t="shared" si="0"/>
        <v>12000</v>
      </c>
    </row>
    <row r="7" spans="1:25" x14ac:dyDescent="0.25">
      <c r="A7" s="16">
        <v>3321</v>
      </c>
      <c r="B7" s="17" t="s">
        <v>21</v>
      </c>
      <c r="C7" s="18"/>
      <c r="D7" s="19"/>
      <c r="E7" s="18"/>
      <c r="F7" s="20"/>
      <c r="G7" s="19"/>
      <c r="H7" s="21"/>
      <c r="I7" s="22"/>
      <c r="J7" s="22"/>
      <c r="K7" s="18"/>
      <c r="L7" s="19"/>
      <c r="M7" s="22"/>
      <c r="N7" s="22"/>
      <c r="O7" s="22"/>
      <c r="P7" s="23">
        <f t="shared" si="0"/>
        <v>0</v>
      </c>
    </row>
    <row r="8" spans="1:25" x14ac:dyDescent="0.25">
      <c r="A8" s="16">
        <v>3540</v>
      </c>
      <c r="B8" s="17" t="s">
        <v>22</v>
      </c>
      <c r="C8" s="18"/>
      <c r="D8" s="19"/>
      <c r="E8" s="18"/>
      <c r="F8" s="20"/>
      <c r="G8" s="19"/>
      <c r="H8" s="21"/>
      <c r="I8" s="22"/>
      <c r="J8" s="22"/>
      <c r="K8" s="18"/>
      <c r="L8" s="19"/>
      <c r="M8" s="22"/>
      <c r="N8" s="22"/>
      <c r="O8" s="22"/>
      <c r="P8" s="23">
        <f t="shared" si="0"/>
        <v>0</v>
      </c>
    </row>
    <row r="9" spans="1:25" x14ac:dyDescent="0.25">
      <c r="A9" s="16">
        <v>3541</v>
      </c>
      <c r="B9" s="17" t="s">
        <v>23</v>
      </c>
      <c r="C9" s="18"/>
      <c r="D9" s="19"/>
      <c r="E9" s="18"/>
      <c r="F9" s="20"/>
      <c r="G9" s="19"/>
      <c r="H9" s="21"/>
      <c r="I9" s="22"/>
      <c r="J9" s="22"/>
      <c r="K9" s="18"/>
      <c r="L9" s="19"/>
      <c r="M9" s="22"/>
      <c r="N9" s="22"/>
      <c r="O9" s="22"/>
      <c r="P9" s="23">
        <f t="shared" si="0"/>
        <v>0</v>
      </c>
    </row>
    <row r="10" spans="1:25" x14ac:dyDescent="0.25">
      <c r="A10" s="16">
        <v>3550</v>
      </c>
      <c r="B10" s="17" t="s">
        <v>24</v>
      </c>
      <c r="C10" s="18"/>
      <c r="D10" s="19"/>
      <c r="E10" s="18"/>
      <c r="F10" s="20"/>
      <c r="G10" s="19"/>
      <c r="H10" s="21"/>
      <c r="I10" s="22"/>
      <c r="J10" s="22"/>
      <c r="K10" s="18"/>
      <c r="L10" s="19"/>
      <c r="M10" s="22"/>
      <c r="N10" s="22"/>
      <c r="O10" s="22">
        <v>1000</v>
      </c>
      <c r="P10" s="23">
        <f t="shared" si="0"/>
        <v>1000</v>
      </c>
      <c r="R10" s="15"/>
    </row>
    <row r="11" spans="1:25" x14ac:dyDescent="0.25">
      <c r="A11" s="16">
        <v>3560</v>
      </c>
      <c r="B11" s="17" t="s">
        <v>25</v>
      </c>
      <c r="C11" s="18"/>
      <c r="D11" s="19"/>
      <c r="E11" s="18"/>
      <c r="F11" s="20"/>
      <c r="G11" s="19"/>
      <c r="H11" s="21"/>
      <c r="I11" s="22"/>
      <c r="J11" s="22"/>
      <c r="K11" s="18"/>
      <c r="L11" s="19"/>
      <c r="M11" s="22"/>
      <c r="N11" s="22"/>
      <c r="O11" s="22">
        <v>12000</v>
      </c>
      <c r="P11" s="23">
        <f t="shared" si="0"/>
        <v>12000</v>
      </c>
    </row>
    <row r="12" spans="1:25" x14ac:dyDescent="0.25">
      <c r="A12" s="16">
        <v>3811</v>
      </c>
      <c r="B12" s="17" t="s">
        <v>26</v>
      </c>
      <c r="C12" s="18"/>
      <c r="D12" s="19"/>
      <c r="E12" s="18"/>
      <c r="F12" s="20"/>
      <c r="G12" s="19"/>
      <c r="H12" s="21"/>
      <c r="I12" s="22"/>
      <c r="J12" s="22"/>
      <c r="K12" s="18"/>
      <c r="L12" s="19"/>
      <c r="M12" s="22"/>
      <c r="N12" s="22">
        <v>100000</v>
      </c>
      <c r="O12" s="22">
        <v>4000</v>
      </c>
      <c r="P12" s="23">
        <f t="shared" si="0"/>
        <v>104000</v>
      </c>
    </row>
    <row r="13" spans="1:25" x14ac:dyDescent="0.25">
      <c r="A13" s="16">
        <v>3900</v>
      </c>
      <c r="B13" s="17" t="s">
        <v>27</v>
      </c>
      <c r="C13" s="18"/>
      <c r="D13" s="19"/>
      <c r="E13" s="18"/>
      <c r="F13" s="20"/>
      <c r="G13" s="19"/>
      <c r="H13" s="21"/>
      <c r="I13" s="22"/>
      <c r="J13" s="22"/>
      <c r="K13" s="18"/>
      <c r="L13" s="19"/>
      <c r="M13" s="22"/>
      <c r="N13" s="22"/>
      <c r="O13" s="22">
        <v>40000</v>
      </c>
      <c r="P13" s="23">
        <f t="shared" si="0"/>
        <v>40000</v>
      </c>
    </row>
    <row r="14" spans="1:25" x14ac:dyDescent="0.25">
      <c r="A14" s="16">
        <v>3901</v>
      </c>
      <c r="B14" s="17" t="s">
        <v>28</v>
      </c>
      <c r="C14" s="18"/>
      <c r="D14" s="19"/>
      <c r="E14" s="18"/>
      <c r="F14" s="20"/>
      <c r="G14" s="19"/>
      <c r="H14" s="21"/>
      <c r="I14" s="22"/>
      <c r="J14" s="22">
        <v>1500</v>
      </c>
      <c r="K14" s="18"/>
      <c r="L14" s="19"/>
      <c r="M14" s="22"/>
      <c r="N14" s="22"/>
      <c r="O14" s="22"/>
      <c r="P14" s="23">
        <f t="shared" si="0"/>
        <v>1500</v>
      </c>
    </row>
    <row r="15" spans="1:25" x14ac:dyDescent="0.25">
      <c r="A15" s="16">
        <v>3987</v>
      </c>
      <c r="B15" s="17" t="s">
        <v>29</v>
      </c>
      <c r="C15" s="18"/>
      <c r="D15" s="19"/>
      <c r="E15" s="18"/>
      <c r="F15" s="20"/>
      <c r="G15" s="19"/>
      <c r="H15" s="21"/>
      <c r="I15" s="22"/>
      <c r="J15" s="22">
        <v>5000</v>
      </c>
      <c r="K15" s="18"/>
      <c r="L15" s="19"/>
      <c r="M15" s="22"/>
      <c r="N15" s="22">
        <v>65000</v>
      </c>
      <c r="O15" s="22">
        <v>80000</v>
      </c>
      <c r="P15" s="23">
        <f t="shared" si="0"/>
        <v>150000</v>
      </c>
    </row>
    <row r="16" spans="1:25" x14ac:dyDescent="0.25">
      <c r="A16" s="16">
        <v>3989</v>
      </c>
      <c r="B16" s="17" t="s">
        <v>30</v>
      </c>
      <c r="C16" s="18"/>
      <c r="D16" s="19"/>
      <c r="E16" s="18"/>
      <c r="F16" s="20"/>
      <c r="G16" s="19"/>
      <c r="H16" s="21"/>
      <c r="I16" s="22"/>
      <c r="J16" s="22">
        <v>10000</v>
      </c>
      <c r="K16" s="18"/>
      <c r="L16" s="19"/>
      <c r="M16" s="22">
        <v>15000</v>
      </c>
      <c r="N16" s="22"/>
      <c r="O16" s="22"/>
      <c r="P16" s="23">
        <f t="shared" si="0"/>
        <v>25000</v>
      </c>
    </row>
    <row r="17" spans="1:25" x14ac:dyDescent="0.25">
      <c r="A17" s="16">
        <v>3990</v>
      </c>
      <c r="B17" s="17" t="s">
        <v>31</v>
      </c>
      <c r="C17" s="18"/>
      <c r="D17" s="19"/>
      <c r="E17" s="18"/>
      <c r="F17" s="20"/>
      <c r="G17" s="19"/>
      <c r="H17" s="21"/>
      <c r="I17" s="22"/>
      <c r="J17" s="22"/>
      <c r="K17" s="18"/>
      <c r="L17" s="19"/>
      <c r="M17" s="22"/>
      <c r="N17" s="22">
        <v>15000</v>
      </c>
      <c r="O17" s="22"/>
      <c r="P17" s="23">
        <f t="shared" si="0"/>
        <v>15000</v>
      </c>
    </row>
    <row r="18" spans="1:25" s="35" customFormat="1" x14ac:dyDescent="0.25">
      <c r="A18" s="24">
        <v>3991</v>
      </c>
      <c r="B18" s="25" t="s">
        <v>32</v>
      </c>
      <c r="C18" s="26"/>
      <c r="D18" s="27"/>
      <c r="E18" s="28"/>
      <c r="F18" s="29"/>
      <c r="G18" s="30"/>
      <c r="H18" s="31"/>
      <c r="I18" s="32"/>
      <c r="J18" s="32"/>
      <c r="K18" s="28"/>
      <c r="L18" s="27"/>
      <c r="M18" s="33"/>
      <c r="N18" s="33"/>
      <c r="O18" s="32">
        <v>12000</v>
      </c>
      <c r="P18" s="34">
        <f>SUM(C18:O18)</f>
        <v>12000</v>
      </c>
      <c r="R18" s="8"/>
      <c r="S18" s="8"/>
      <c r="T18" s="8"/>
      <c r="U18" s="8"/>
      <c r="V18" s="8"/>
      <c r="W18" s="8"/>
      <c r="X18" s="8"/>
    </row>
    <row r="19" spans="1:25" s="9" customFormat="1" x14ac:dyDescent="0.25">
      <c r="A19" s="1"/>
      <c r="B19" s="2" t="s">
        <v>33</v>
      </c>
      <c r="C19" s="36">
        <f>SUM(C4:C18)</f>
        <v>4800</v>
      </c>
      <c r="D19" s="37">
        <f>SUM(D3:D18)</f>
        <v>23000</v>
      </c>
      <c r="E19" s="36">
        <f t="shared" ref="E19:M19" si="1">SUM(E4:E18)</f>
        <v>5400</v>
      </c>
      <c r="F19" s="38">
        <f t="shared" si="1"/>
        <v>9000</v>
      </c>
      <c r="G19" s="37">
        <f t="shared" si="1"/>
        <v>9000</v>
      </c>
      <c r="H19" s="37">
        <f t="shared" si="1"/>
        <v>43500</v>
      </c>
      <c r="I19" s="39">
        <f t="shared" si="1"/>
        <v>12000</v>
      </c>
      <c r="J19" s="39">
        <f t="shared" si="1"/>
        <v>16500</v>
      </c>
      <c r="K19" s="36">
        <f t="shared" si="1"/>
        <v>57600</v>
      </c>
      <c r="L19" s="37">
        <f t="shared" si="1"/>
        <v>2000</v>
      </c>
      <c r="M19" s="39">
        <f t="shared" si="1"/>
        <v>28500</v>
      </c>
      <c r="N19" s="39">
        <f>SUM(N4:N18)</f>
        <v>180000</v>
      </c>
      <c r="O19" s="39">
        <f>SUM(O4:O18)</f>
        <v>149000</v>
      </c>
      <c r="P19" s="39">
        <f>SUM(C19:O19)</f>
        <v>540300</v>
      </c>
      <c r="R19" s="8"/>
      <c r="S19" s="8"/>
      <c r="T19" s="8"/>
      <c r="U19" s="8"/>
      <c r="V19" s="8"/>
      <c r="W19" s="8"/>
      <c r="X19" s="8"/>
    </row>
    <row r="20" spans="1:25" x14ac:dyDescent="0.25">
      <c r="C20" s="41"/>
      <c r="D20" s="42"/>
      <c r="E20" s="41"/>
      <c r="F20" s="43"/>
      <c r="G20" s="42"/>
      <c r="H20" s="42"/>
      <c r="I20" s="44"/>
      <c r="J20" s="44"/>
      <c r="K20" s="41"/>
      <c r="L20" s="42"/>
      <c r="M20" s="44"/>
      <c r="N20" s="44"/>
      <c r="O20" s="44"/>
      <c r="P20" s="39"/>
    </row>
    <row r="21" spans="1:25" x14ac:dyDescent="0.25">
      <c r="B21" s="9" t="s">
        <v>34</v>
      </c>
      <c r="C21" s="41"/>
      <c r="D21" s="42"/>
      <c r="E21" s="41"/>
      <c r="F21" s="43"/>
      <c r="G21" s="42"/>
      <c r="H21" s="42"/>
      <c r="I21" s="44"/>
      <c r="J21" s="44"/>
      <c r="K21" s="41"/>
      <c r="L21" s="42"/>
      <c r="M21" s="44"/>
      <c r="N21" s="44"/>
      <c r="O21" s="44"/>
      <c r="P21" s="39"/>
    </row>
    <row r="22" spans="1:25" x14ac:dyDescent="0.25">
      <c r="A22" s="16">
        <v>4110</v>
      </c>
      <c r="B22" s="17" t="s">
        <v>35</v>
      </c>
      <c r="C22" s="18"/>
      <c r="D22" s="19"/>
      <c r="E22" s="18"/>
      <c r="F22" s="20"/>
      <c r="G22" s="19"/>
      <c r="H22" s="21">
        <v>6000</v>
      </c>
      <c r="I22" s="22"/>
      <c r="J22" s="22"/>
      <c r="K22" s="18">
        <v>10000</v>
      </c>
      <c r="L22" s="19"/>
      <c r="M22" s="22"/>
      <c r="N22" s="22">
        <v>146880</v>
      </c>
      <c r="O22" s="22">
        <v>5000</v>
      </c>
      <c r="P22" s="23">
        <f>SUM(C22:O22)</f>
        <v>167880</v>
      </c>
    </row>
    <row r="23" spans="1:25" x14ac:dyDescent="0.25">
      <c r="A23" s="16">
        <v>4140</v>
      </c>
      <c r="B23" s="45" t="s">
        <v>36</v>
      </c>
      <c r="C23" s="18"/>
      <c r="D23" s="19"/>
      <c r="E23" s="18"/>
      <c r="F23" s="20"/>
      <c r="G23" s="19"/>
      <c r="H23" s="21"/>
      <c r="I23" s="22">
        <v>8000</v>
      </c>
      <c r="J23" s="22"/>
      <c r="K23" s="18">
        <v>30000</v>
      </c>
      <c r="L23" s="19">
        <v>600</v>
      </c>
      <c r="M23" s="22">
        <v>19000</v>
      </c>
      <c r="N23" s="22"/>
      <c r="O23" s="22"/>
      <c r="P23" s="23">
        <f>SUM(C23:O23)</f>
        <v>57600</v>
      </c>
    </row>
    <row r="24" spans="1:25" x14ac:dyDescent="0.25">
      <c r="A24" s="16">
        <v>4141</v>
      </c>
      <c r="B24" s="45" t="s">
        <v>37</v>
      </c>
      <c r="C24" s="18">
        <v>800</v>
      </c>
      <c r="D24" s="19">
        <v>3500</v>
      </c>
      <c r="E24" s="18">
        <v>2200</v>
      </c>
      <c r="F24" s="20">
        <v>800</v>
      </c>
      <c r="G24" s="19">
        <v>500</v>
      </c>
      <c r="H24" s="21">
        <v>1000</v>
      </c>
      <c r="I24" s="22"/>
      <c r="J24" s="22"/>
      <c r="K24" s="18"/>
      <c r="L24" s="19"/>
      <c r="M24" s="22"/>
      <c r="N24" s="22"/>
      <c r="O24" s="22"/>
      <c r="P24" s="23">
        <f t="shared" ref="P24:P35" si="2">SUM(C24:O24)</f>
        <v>8800</v>
      </c>
    </row>
    <row r="25" spans="1:25" x14ac:dyDescent="0.25">
      <c r="A25" s="16">
        <v>4142</v>
      </c>
      <c r="B25" s="45" t="s">
        <v>38</v>
      </c>
      <c r="C25" s="18"/>
      <c r="D25" s="19">
        <v>1000</v>
      </c>
      <c r="E25" s="18"/>
      <c r="F25" s="20"/>
      <c r="G25" s="19"/>
      <c r="H25" s="21"/>
      <c r="I25" s="22"/>
      <c r="J25" s="22"/>
      <c r="K25" s="18"/>
      <c r="L25" s="19"/>
      <c r="M25" s="22"/>
      <c r="N25" s="22"/>
      <c r="O25" s="22"/>
      <c r="P25" s="23">
        <f t="shared" si="2"/>
        <v>1000</v>
      </c>
    </row>
    <row r="26" spans="1:25" x14ac:dyDescent="0.25">
      <c r="A26" s="16">
        <v>4160</v>
      </c>
      <c r="B26" s="17" t="s">
        <v>39</v>
      </c>
      <c r="C26" s="18">
        <v>280</v>
      </c>
      <c r="D26" s="19">
        <v>2800</v>
      </c>
      <c r="E26" s="18">
        <v>840</v>
      </c>
      <c r="F26" s="20">
        <v>1800</v>
      </c>
      <c r="G26" s="19">
        <v>2100</v>
      </c>
      <c r="H26" s="21">
        <v>1800</v>
      </c>
      <c r="I26" s="22"/>
      <c r="J26" s="22"/>
      <c r="K26" s="18"/>
      <c r="L26" s="19"/>
      <c r="M26" s="22"/>
      <c r="N26" s="22"/>
      <c r="O26" s="22"/>
      <c r="P26" s="23">
        <f t="shared" si="2"/>
        <v>9620</v>
      </c>
      <c r="R26" s="15"/>
    </row>
    <row r="27" spans="1:25" x14ac:dyDescent="0.25">
      <c r="A27" s="16">
        <v>4161</v>
      </c>
      <c r="B27" s="17" t="s">
        <v>40</v>
      </c>
      <c r="C27" s="18">
        <v>480</v>
      </c>
      <c r="D27" s="19"/>
      <c r="E27" s="18">
        <v>840</v>
      </c>
      <c r="F27" s="20">
        <v>2500</v>
      </c>
      <c r="G27" s="19">
        <v>2100</v>
      </c>
      <c r="H27" s="21">
        <v>500</v>
      </c>
      <c r="I27" s="22"/>
      <c r="J27" s="22"/>
      <c r="K27" s="18"/>
      <c r="L27" s="19"/>
      <c r="M27" s="22"/>
      <c r="N27" s="22"/>
      <c r="O27" s="22"/>
      <c r="P27" s="23">
        <f t="shared" si="2"/>
        <v>6420</v>
      </c>
    </row>
    <row r="28" spans="1:25" x14ac:dyDescent="0.25">
      <c r="A28" s="16">
        <v>4162</v>
      </c>
      <c r="B28" s="17" t="s">
        <v>41</v>
      </c>
      <c r="C28" s="18"/>
      <c r="D28" s="19">
        <v>5000</v>
      </c>
      <c r="E28" s="18">
        <v>1000</v>
      </c>
      <c r="F28" s="20">
        <v>1500</v>
      </c>
      <c r="G28" s="19">
        <v>1500</v>
      </c>
      <c r="H28" s="21">
        <v>700</v>
      </c>
      <c r="I28" s="22"/>
      <c r="J28" s="22"/>
      <c r="K28" s="18"/>
      <c r="L28" s="19"/>
      <c r="M28" s="22"/>
      <c r="N28" s="22"/>
      <c r="O28" s="22"/>
      <c r="P28" s="23">
        <f t="shared" si="2"/>
        <v>9700</v>
      </c>
    </row>
    <row r="29" spans="1:25" x14ac:dyDescent="0.25">
      <c r="A29" s="16">
        <v>4321</v>
      </c>
      <c r="B29" s="17" t="s">
        <v>21</v>
      </c>
      <c r="C29" s="18"/>
      <c r="D29" s="19"/>
      <c r="E29" s="18"/>
      <c r="F29" s="20"/>
      <c r="G29" s="19"/>
      <c r="H29" s="21"/>
      <c r="I29" s="22"/>
      <c r="J29" s="22"/>
      <c r="K29" s="18"/>
      <c r="L29" s="19"/>
      <c r="M29" s="22"/>
      <c r="N29" s="22"/>
      <c r="O29" s="22"/>
      <c r="P29" s="23">
        <f t="shared" si="2"/>
        <v>0</v>
      </c>
      <c r="S29" s="46"/>
      <c r="T29" s="46"/>
      <c r="U29" s="46"/>
      <c r="V29" s="46"/>
      <c r="W29" s="46"/>
      <c r="X29" s="46"/>
      <c r="Y29" s="46"/>
    </row>
    <row r="30" spans="1:25" x14ac:dyDescent="0.25">
      <c r="A30" s="16">
        <v>4541</v>
      </c>
      <c r="B30" s="17" t="s">
        <v>23</v>
      </c>
      <c r="C30" s="18"/>
      <c r="D30" s="19"/>
      <c r="E30" s="18"/>
      <c r="F30" s="20"/>
      <c r="G30" s="19"/>
      <c r="H30" s="21"/>
      <c r="I30" s="22"/>
      <c r="J30" s="22"/>
      <c r="K30" s="18"/>
      <c r="L30" s="19"/>
      <c r="M30" s="22">
        <v>3000</v>
      </c>
      <c r="N30" s="22"/>
      <c r="O30" s="22"/>
      <c r="P30" s="23">
        <f t="shared" si="2"/>
        <v>3000</v>
      </c>
    </row>
    <row r="31" spans="1:25" x14ac:dyDescent="0.25">
      <c r="A31" s="16">
        <v>4560</v>
      </c>
      <c r="B31" s="17" t="s">
        <v>25</v>
      </c>
      <c r="C31" s="18"/>
      <c r="D31" s="19"/>
      <c r="E31" s="18"/>
      <c r="F31" s="20"/>
      <c r="G31" s="19"/>
      <c r="H31" s="21">
        <v>1000</v>
      </c>
      <c r="I31" s="22"/>
      <c r="J31" s="22"/>
      <c r="K31" s="18"/>
      <c r="L31" s="19"/>
      <c r="M31" s="22"/>
      <c r="N31" s="22"/>
      <c r="O31" s="22">
        <v>8000</v>
      </c>
      <c r="P31" s="23">
        <f t="shared" si="2"/>
        <v>9000</v>
      </c>
    </row>
    <row r="32" spans="1:25" x14ac:dyDescent="0.25">
      <c r="A32" s="16">
        <v>4640</v>
      </c>
      <c r="B32" s="17" t="s">
        <v>42</v>
      </c>
      <c r="C32" s="18"/>
      <c r="D32" s="19"/>
      <c r="E32" s="18">
        <v>3000</v>
      </c>
      <c r="F32" s="20">
        <v>1500</v>
      </c>
      <c r="G32" s="19"/>
      <c r="H32" s="21"/>
      <c r="I32" s="22"/>
      <c r="J32" s="22"/>
      <c r="K32" s="18"/>
      <c r="M32" s="22"/>
      <c r="N32" s="22"/>
      <c r="O32" s="22">
        <v>3000</v>
      </c>
      <c r="P32" s="23">
        <f t="shared" si="2"/>
        <v>7500</v>
      </c>
    </row>
    <row r="33" spans="1:16" x14ac:dyDescent="0.25">
      <c r="A33" s="16">
        <v>4641</v>
      </c>
      <c r="B33" s="17" t="s">
        <v>43</v>
      </c>
      <c r="C33" s="18"/>
      <c r="D33" s="19"/>
      <c r="E33" s="18">
        <v>10800</v>
      </c>
      <c r="F33" s="20"/>
      <c r="G33" s="19"/>
      <c r="H33" s="21">
        <v>18000</v>
      </c>
      <c r="I33" s="22"/>
      <c r="J33" s="22"/>
      <c r="K33" s="18"/>
      <c r="L33" s="19">
        <v>10000</v>
      </c>
      <c r="M33" s="22">
        <v>4000</v>
      </c>
      <c r="N33" s="22"/>
      <c r="O33" s="22"/>
      <c r="P33" s="23">
        <f>SUM(C33:O33)</f>
        <v>42800</v>
      </c>
    </row>
    <row r="34" spans="1:16" x14ac:dyDescent="0.25">
      <c r="A34" s="16">
        <v>4900</v>
      </c>
      <c r="B34" s="17" t="s">
        <v>44</v>
      </c>
      <c r="C34" s="18"/>
      <c r="D34" s="19"/>
      <c r="E34" s="18"/>
      <c r="F34" s="20"/>
      <c r="G34" s="19"/>
      <c r="H34" s="21"/>
      <c r="I34" s="22"/>
      <c r="J34" s="22"/>
      <c r="K34" s="18"/>
      <c r="L34" s="19"/>
      <c r="M34" s="22"/>
      <c r="N34" s="22"/>
      <c r="O34" s="22">
        <v>15000</v>
      </c>
      <c r="P34" s="23">
        <f t="shared" si="2"/>
        <v>15000</v>
      </c>
    </row>
    <row r="35" spans="1:16" x14ac:dyDescent="0.25">
      <c r="A35" s="16">
        <v>4901</v>
      </c>
      <c r="B35" s="17" t="s">
        <v>45</v>
      </c>
      <c r="C35" s="18"/>
      <c r="D35" s="19"/>
      <c r="E35" s="18"/>
      <c r="F35" s="20"/>
      <c r="G35" s="19"/>
      <c r="H35" s="21"/>
      <c r="I35" s="22"/>
      <c r="J35" s="22"/>
      <c r="K35" s="18"/>
      <c r="L35" s="19"/>
      <c r="M35" s="22"/>
      <c r="N35" s="22"/>
      <c r="O35" s="22">
        <v>10000</v>
      </c>
      <c r="P35" s="23">
        <f t="shared" si="2"/>
        <v>10000</v>
      </c>
    </row>
    <row r="37" spans="1:16" s="9" customFormat="1" x14ac:dyDescent="0.25">
      <c r="A37" s="1"/>
      <c r="B37" s="2" t="s">
        <v>46</v>
      </c>
      <c r="C37" s="36">
        <f t="shared" ref="C37:O37" si="3">SUM(C22:C36)</f>
        <v>1560</v>
      </c>
      <c r="D37" s="37">
        <f t="shared" si="3"/>
        <v>12300</v>
      </c>
      <c r="E37" s="36">
        <f t="shared" si="3"/>
        <v>18680</v>
      </c>
      <c r="F37" s="38">
        <f t="shared" si="3"/>
        <v>8100</v>
      </c>
      <c r="G37" s="37">
        <f t="shared" si="3"/>
        <v>6200</v>
      </c>
      <c r="H37" s="37">
        <f t="shared" si="3"/>
        <v>29000</v>
      </c>
      <c r="I37" s="39">
        <f t="shared" si="3"/>
        <v>8000</v>
      </c>
      <c r="J37" s="39">
        <f t="shared" si="3"/>
        <v>0</v>
      </c>
      <c r="K37" s="36">
        <f t="shared" si="3"/>
        <v>40000</v>
      </c>
      <c r="L37" s="37">
        <f t="shared" si="3"/>
        <v>10600</v>
      </c>
      <c r="M37" s="39">
        <f t="shared" si="3"/>
        <v>26000</v>
      </c>
      <c r="N37" s="39">
        <f t="shared" si="3"/>
        <v>146880</v>
      </c>
      <c r="O37" s="39">
        <f t="shared" si="3"/>
        <v>41000</v>
      </c>
      <c r="P37" s="39">
        <f>SUM(C37:O37)</f>
        <v>348320</v>
      </c>
    </row>
    <row r="38" spans="1:16" x14ac:dyDescent="0.25">
      <c r="B38" s="8" t="s">
        <v>47</v>
      </c>
      <c r="C38" s="41">
        <f t="shared" ref="C38:O38" si="4">C19-C37</f>
        <v>3240</v>
      </c>
      <c r="D38" s="42">
        <f t="shared" si="4"/>
        <v>10700</v>
      </c>
      <c r="E38" s="41">
        <f t="shared" si="4"/>
        <v>-13280</v>
      </c>
      <c r="F38" s="43">
        <f t="shared" si="4"/>
        <v>900</v>
      </c>
      <c r="G38" s="42">
        <f t="shared" si="4"/>
        <v>2800</v>
      </c>
      <c r="H38" s="42">
        <f>H19-H37</f>
        <v>14500</v>
      </c>
      <c r="I38" s="44">
        <f t="shared" si="4"/>
        <v>4000</v>
      </c>
      <c r="J38" s="44">
        <f t="shared" si="4"/>
        <v>16500</v>
      </c>
      <c r="K38" s="41">
        <f t="shared" si="4"/>
        <v>17600</v>
      </c>
      <c r="L38" s="42">
        <f t="shared" si="4"/>
        <v>-8600</v>
      </c>
      <c r="M38" s="44">
        <f t="shared" si="4"/>
        <v>2500</v>
      </c>
      <c r="N38" s="44">
        <f t="shared" si="4"/>
        <v>33120</v>
      </c>
      <c r="O38" s="44">
        <f t="shared" si="4"/>
        <v>108000</v>
      </c>
      <c r="P38" s="44">
        <f>P19-P37</f>
        <v>191980</v>
      </c>
    </row>
    <row r="39" spans="1:16" x14ac:dyDescent="0.25">
      <c r="C39" s="41"/>
      <c r="D39" s="42"/>
      <c r="E39" s="41"/>
      <c r="F39" s="43"/>
      <c r="G39" s="42"/>
      <c r="H39" s="42"/>
      <c r="I39" s="44"/>
      <c r="J39" s="44"/>
      <c r="K39" s="41"/>
      <c r="L39" s="42"/>
      <c r="M39" s="44"/>
      <c r="N39" s="44"/>
      <c r="O39" s="44"/>
      <c r="P39" s="39"/>
    </row>
    <row r="40" spans="1:16" x14ac:dyDescent="0.25">
      <c r="A40" s="16">
        <v>5020</v>
      </c>
      <c r="B40" s="17" t="s">
        <v>48</v>
      </c>
      <c r="C40" s="18"/>
      <c r="D40" s="19"/>
      <c r="E40" s="18"/>
      <c r="F40" s="20"/>
      <c r="G40" s="19"/>
      <c r="H40" s="21"/>
      <c r="I40" s="22"/>
      <c r="J40" s="22"/>
      <c r="K40" s="18"/>
      <c r="L40" s="19"/>
      <c r="M40" s="22"/>
      <c r="N40" s="22">
        <v>6000</v>
      </c>
      <c r="O40" s="22">
        <v>25000</v>
      </c>
      <c r="P40" s="23">
        <f>SUM(C40:O40)</f>
        <v>31000</v>
      </c>
    </row>
    <row r="41" spans="1:16" x14ac:dyDescent="0.25">
      <c r="A41" s="16">
        <v>5060</v>
      </c>
      <c r="B41" s="17" t="s">
        <v>49</v>
      </c>
      <c r="C41" s="18"/>
      <c r="D41" s="19"/>
      <c r="E41" s="18"/>
      <c r="F41" s="20"/>
      <c r="G41" s="19"/>
      <c r="H41" s="21"/>
      <c r="I41" s="22"/>
      <c r="J41" s="22"/>
      <c r="K41" s="18"/>
      <c r="L41" s="19"/>
      <c r="M41" s="22"/>
      <c r="N41" s="22">
        <v>1200</v>
      </c>
      <c r="O41" s="22">
        <v>2000</v>
      </c>
      <c r="P41" s="23">
        <f t="shared" ref="P41:P55" si="5">SUM(C41:O41)</f>
        <v>3200</v>
      </c>
    </row>
    <row r="42" spans="1:16" x14ac:dyDescent="0.25">
      <c r="A42" s="16">
        <v>5070</v>
      </c>
      <c r="B42" s="17" t="s">
        <v>50</v>
      </c>
      <c r="C42" s="18"/>
      <c r="D42" s="19"/>
      <c r="E42" s="18"/>
      <c r="F42" s="20"/>
      <c r="G42" s="19"/>
      <c r="H42" s="21"/>
      <c r="I42" s="22"/>
      <c r="J42" s="22"/>
      <c r="K42" s="18"/>
      <c r="L42" s="19"/>
      <c r="M42" s="22"/>
      <c r="N42" s="22"/>
      <c r="O42" s="22">
        <v>20000</v>
      </c>
      <c r="P42" s="23">
        <f t="shared" si="5"/>
        <v>20000</v>
      </c>
    </row>
    <row r="43" spans="1:16" x14ac:dyDescent="0.25">
      <c r="A43" s="16">
        <v>5192</v>
      </c>
      <c r="B43" s="17" t="s">
        <v>51</v>
      </c>
      <c r="C43" s="18"/>
      <c r="D43" s="19"/>
      <c r="E43" s="18"/>
      <c r="F43" s="20"/>
      <c r="G43" s="19"/>
      <c r="H43" s="21"/>
      <c r="I43" s="22"/>
      <c r="J43" s="22"/>
      <c r="K43" s="18"/>
      <c r="L43" s="19"/>
      <c r="M43" s="22"/>
      <c r="N43" s="22"/>
      <c r="O43" s="22">
        <v>10000</v>
      </c>
      <c r="P43" s="23">
        <f t="shared" si="5"/>
        <v>10000</v>
      </c>
    </row>
    <row r="44" spans="1:16" x14ac:dyDescent="0.25">
      <c r="A44" s="16">
        <v>5193</v>
      </c>
      <c r="B44" s="17" t="s">
        <v>52</v>
      </c>
      <c r="C44" s="18"/>
      <c r="D44" s="19"/>
      <c r="E44" s="18"/>
      <c r="F44" s="20"/>
      <c r="G44" s="19"/>
      <c r="H44" s="21"/>
      <c r="I44" s="22"/>
      <c r="J44" s="22"/>
      <c r="K44" s="18"/>
      <c r="L44" s="19"/>
      <c r="M44" s="22"/>
      <c r="N44" s="22"/>
      <c r="O44" s="22">
        <v>1050</v>
      </c>
      <c r="P44" s="23">
        <f t="shared" si="5"/>
        <v>1050</v>
      </c>
    </row>
    <row r="45" spans="1:16" x14ac:dyDescent="0.25">
      <c r="A45" s="16">
        <v>5410</v>
      </c>
      <c r="B45" s="17" t="s">
        <v>53</v>
      </c>
      <c r="C45" s="18"/>
      <c r="D45" s="19"/>
      <c r="E45" s="18">
        <v>1500</v>
      </c>
      <c r="F45" s="20"/>
      <c r="G45" s="19"/>
      <c r="H45" s="21"/>
      <c r="I45" s="22">
        <v>10000</v>
      </c>
      <c r="J45" s="22">
        <v>3000</v>
      </c>
      <c r="K45" s="18"/>
      <c r="L45" s="19"/>
      <c r="M45" s="22"/>
      <c r="N45" s="22">
        <v>5000</v>
      </c>
      <c r="O45" s="22">
        <v>5000</v>
      </c>
      <c r="P45" s="23">
        <f t="shared" si="5"/>
        <v>24500</v>
      </c>
    </row>
    <row r="46" spans="1:16" x14ac:dyDescent="0.25">
      <c r="A46" s="16">
        <v>5411</v>
      </c>
      <c r="B46" s="17" t="s">
        <v>54</v>
      </c>
      <c r="C46" s="18">
        <v>5000</v>
      </c>
      <c r="D46" s="19"/>
      <c r="E46" s="18">
        <v>1000</v>
      </c>
      <c r="F46" s="20">
        <v>1000</v>
      </c>
      <c r="G46" s="19">
        <v>1000</v>
      </c>
      <c r="H46" s="21">
        <v>3000</v>
      </c>
      <c r="I46" s="22"/>
      <c r="J46" s="22">
        <v>2000</v>
      </c>
      <c r="K46" s="18">
        <v>3000</v>
      </c>
      <c r="L46" s="19"/>
      <c r="M46" s="22"/>
      <c r="N46" s="22">
        <v>2000</v>
      </c>
      <c r="O46" s="22">
        <v>3000</v>
      </c>
      <c r="P46" s="23">
        <f t="shared" si="5"/>
        <v>21000</v>
      </c>
    </row>
    <row r="47" spans="1:16" x14ac:dyDescent="0.25">
      <c r="A47" s="16">
        <v>6110</v>
      </c>
      <c r="B47" s="17" t="s">
        <v>55</v>
      </c>
      <c r="C47" s="18"/>
      <c r="D47" s="19"/>
      <c r="E47" s="18"/>
      <c r="F47" s="20"/>
      <c r="G47" s="19"/>
      <c r="H47" s="21"/>
      <c r="I47" s="22"/>
      <c r="J47" s="22"/>
      <c r="K47" s="18"/>
      <c r="L47" s="19"/>
      <c r="M47" s="22"/>
      <c r="N47" s="22"/>
      <c r="O47" s="22">
        <v>1000</v>
      </c>
      <c r="P47" s="23">
        <f t="shared" si="5"/>
        <v>1000</v>
      </c>
    </row>
    <row r="48" spans="1:16" x14ac:dyDescent="0.25">
      <c r="A48" s="16">
        <v>6145</v>
      </c>
      <c r="B48" s="17" t="s">
        <v>56</v>
      </c>
      <c r="C48" s="18"/>
      <c r="D48" s="19"/>
      <c r="E48" s="18"/>
      <c r="F48" s="20"/>
      <c r="G48" s="19"/>
      <c r="H48" s="21"/>
      <c r="I48" s="22"/>
      <c r="J48" s="22"/>
      <c r="K48" s="18"/>
      <c r="L48" s="19"/>
      <c r="M48" s="22"/>
      <c r="N48" s="22">
        <v>5000</v>
      </c>
      <c r="O48" s="22">
        <v>900</v>
      </c>
      <c r="P48" s="23">
        <f>SUM(C48:O48)</f>
        <v>5900</v>
      </c>
    </row>
    <row r="49" spans="1:16" x14ac:dyDescent="0.25">
      <c r="A49" s="16">
        <v>6146</v>
      </c>
      <c r="B49" s="17" t="s">
        <v>57</v>
      </c>
      <c r="C49" s="18"/>
      <c r="D49" s="19"/>
      <c r="E49" s="18"/>
      <c r="F49" s="20"/>
      <c r="G49" s="19"/>
      <c r="H49" s="21"/>
      <c r="I49" s="22"/>
      <c r="J49" s="22"/>
      <c r="K49" s="18"/>
      <c r="L49" s="19"/>
      <c r="M49" s="22"/>
      <c r="N49" s="22"/>
      <c r="O49" s="22">
        <v>1000</v>
      </c>
      <c r="P49" s="23">
        <f t="shared" si="5"/>
        <v>1000</v>
      </c>
    </row>
    <row r="50" spans="1:16" x14ac:dyDescent="0.25">
      <c r="A50" s="16">
        <v>6147</v>
      </c>
      <c r="B50" s="17" t="s">
        <v>58</v>
      </c>
      <c r="C50" s="18"/>
      <c r="D50" s="19">
        <v>300</v>
      </c>
      <c r="E50" s="18"/>
      <c r="F50" s="20"/>
      <c r="G50" s="19">
        <v>100</v>
      </c>
      <c r="H50" s="21"/>
      <c r="I50" s="22"/>
      <c r="J50" s="22"/>
      <c r="K50" s="18"/>
      <c r="L50" s="19"/>
      <c r="M50" s="22"/>
      <c r="N50" s="22"/>
      <c r="O50" s="22">
        <v>500</v>
      </c>
      <c r="P50" s="23">
        <f t="shared" si="5"/>
        <v>900</v>
      </c>
    </row>
    <row r="51" spans="1:16" x14ac:dyDescent="0.25">
      <c r="A51" s="16">
        <v>6250</v>
      </c>
      <c r="B51" s="17" t="s">
        <v>59</v>
      </c>
      <c r="C51" s="18"/>
      <c r="D51" s="19"/>
      <c r="E51" s="18"/>
      <c r="F51" s="20"/>
      <c r="G51" s="19"/>
      <c r="H51" s="21"/>
      <c r="I51" s="22"/>
      <c r="J51" s="22"/>
      <c r="K51" s="18"/>
      <c r="L51" s="19"/>
      <c r="M51" s="22"/>
      <c r="N51" s="22"/>
      <c r="O51" s="22">
        <v>100</v>
      </c>
      <c r="P51" s="23">
        <f t="shared" si="5"/>
        <v>100</v>
      </c>
    </row>
    <row r="52" spans="1:16" x14ac:dyDescent="0.25">
      <c r="A52" s="16">
        <v>6310</v>
      </c>
      <c r="B52" s="17" t="s">
        <v>60</v>
      </c>
      <c r="C52" s="18"/>
      <c r="D52" s="19"/>
      <c r="E52" s="18"/>
      <c r="F52" s="20"/>
      <c r="G52" s="19"/>
      <c r="H52" s="21"/>
      <c r="I52" s="22"/>
      <c r="J52" s="22"/>
      <c r="K52" s="18"/>
      <c r="L52" s="19"/>
      <c r="M52" s="22"/>
      <c r="N52" s="22"/>
      <c r="O52" s="22">
        <v>14500</v>
      </c>
      <c r="P52" s="23">
        <f t="shared" si="5"/>
        <v>14500</v>
      </c>
    </row>
    <row r="53" spans="1:16" x14ac:dyDescent="0.25">
      <c r="A53" s="16">
        <v>6330</v>
      </c>
      <c r="B53" s="17" t="s">
        <v>61</v>
      </c>
      <c r="C53" s="18"/>
      <c r="D53" s="19"/>
      <c r="E53" s="18">
        <v>300</v>
      </c>
      <c r="F53" s="20">
        <v>300</v>
      </c>
      <c r="G53" s="19">
        <v>300</v>
      </c>
      <c r="H53" s="21"/>
      <c r="I53" s="22">
        <v>200</v>
      </c>
      <c r="J53" s="22"/>
      <c r="K53" s="18"/>
      <c r="L53" s="19"/>
      <c r="M53" s="22"/>
      <c r="N53" s="22"/>
      <c r="O53" s="22">
        <v>3000</v>
      </c>
      <c r="P53" s="23">
        <f t="shared" si="5"/>
        <v>4100</v>
      </c>
    </row>
    <row r="54" spans="1:16" x14ac:dyDescent="0.25">
      <c r="A54" s="16">
        <v>6570</v>
      </c>
      <c r="B54" s="17" t="s">
        <v>62</v>
      </c>
      <c r="C54" s="18"/>
      <c r="D54" s="19"/>
      <c r="E54" s="18"/>
      <c r="F54" s="20"/>
      <c r="G54" s="19"/>
      <c r="H54" s="21"/>
      <c r="I54" s="22"/>
      <c r="J54" s="22"/>
      <c r="K54" s="18"/>
      <c r="L54" s="19"/>
      <c r="M54" s="22"/>
      <c r="N54" s="22"/>
      <c r="O54" s="22">
        <v>3700</v>
      </c>
      <c r="P54" s="23">
        <f t="shared" si="5"/>
        <v>3700</v>
      </c>
    </row>
    <row r="55" spans="1:16" x14ac:dyDescent="0.25">
      <c r="A55" s="16">
        <v>7010</v>
      </c>
      <c r="B55" s="17" t="s">
        <v>63</v>
      </c>
      <c r="C55" s="18">
        <v>895</v>
      </c>
      <c r="D55" s="19">
        <v>5000</v>
      </c>
      <c r="E55" s="18">
        <v>3000</v>
      </c>
      <c r="F55" s="20">
        <v>1500</v>
      </c>
      <c r="G55" s="19">
        <v>900</v>
      </c>
      <c r="H55" s="21">
        <v>2000</v>
      </c>
      <c r="I55" s="22"/>
      <c r="J55" s="22"/>
      <c r="K55" s="18"/>
      <c r="L55" s="19"/>
      <c r="M55" s="22"/>
      <c r="N55" s="22"/>
      <c r="O55" s="22"/>
      <c r="P55" s="23">
        <f t="shared" si="5"/>
        <v>13295</v>
      </c>
    </row>
    <row r="56" spans="1:16" s="9" customFormat="1" x14ac:dyDescent="0.25">
      <c r="A56" s="1"/>
      <c r="B56" s="2" t="s">
        <v>64</v>
      </c>
      <c r="C56" s="36">
        <f t="shared" ref="C56:O56" si="6">SUM(C40:C55)</f>
        <v>5895</v>
      </c>
      <c r="D56" s="37">
        <f t="shared" si="6"/>
        <v>5300</v>
      </c>
      <c r="E56" s="36">
        <f t="shared" si="6"/>
        <v>5800</v>
      </c>
      <c r="F56" s="38">
        <f t="shared" si="6"/>
        <v>2800</v>
      </c>
      <c r="G56" s="37">
        <f t="shared" si="6"/>
        <v>2300</v>
      </c>
      <c r="H56" s="37">
        <f t="shared" si="6"/>
        <v>5000</v>
      </c>
      <c r="I56" s="39">
        <f t="shared" si="6"/>
        <v>10200</v>
      </c>
      <c r="J56" s="39">
        <f t="shared" si="6"/>
        <v>5000</v>
      </c>
      <c r="K56" s="36">
        <f t="shared" si="6"/>
        <v>3000</v>
      </c>
      <c r="L56" s="37">
        <f t="shared" si="6"/>
        <v>0</v>
      </c>
      <c r="M56" s="39">
        <f t="shared" si="6"/>
        <v>0</v>
      </c>
      <c r="N56" s="39">
        <f t="shared" si="6"/>
        <v>19200</v>
      </c>
      <c r="O56" s="39">
        <f t="shared" si="6"/>
        <v>90750</v>
      </c>
      <c r="P56" s="39">
        <f>SUM(C56:O56)</f>
        <v>155245</v>
      </c>
    </row>
    <row r="57" spans="1:16" s="9" customFormat="1" x14ac:dyDescent="0.25">
      <c r="A57" s="1"/>
      <c r="B57" s="2"/>
      <c r="C57" s="36"/>
      <c r="D57" s="37"/>
      <c r="E57" s="36"/>
      <c r="F57" s="38"/>
      <c r="G57" s="37"/>
      <c r="H57" s="37"/>
      <c r="I57" s="39"/>
      <c r="J57" s="39"/>
      <c r="K57" s="36"/>
      <c r="L57" s="37"/>
      <c r="M57" s="39"/>
      <c r="N57" s="39"/>
      <c r="O57" s="39"/>
      <c r="P57" s="39"/>
    </row>
    <row r="58" spans="1:16" s="9" customFormat="1" x14ac:dyDescent="0.25">
      <c r="A58" s="1"/>
      <c r="B58" s="2" t="s">
        <v>65</v>
      </c>
      <c r="C58" s="36">
        <f t="shared" ref="C58:P58" si="7">C56+C37</f>
        <v>7455</v>
      </c>
      <c r="D58" s="37">
        <f t="shared" si="7"/>
        <v>17600</v>
      </c>
      <c r="E58" s="36">
        <f t="shared" si="7"/>
        <v>24480</v>
      </c>
      <c r="F58" s="38">
        <f t="shared" si="7"/>
        <v>10900</v>
      </c>
      <c r="G58" s="37">
        <f t="shared" si="7"/>
        <v>8500</v>
      </c>
      <c r="H58" s="37">
        <f t="shared" si="7"/>
        <v>34000</v>
      </c>
      <c r="I58" s="39">
        <f t="shared" si="7"/>
        <v>18200</v>
      </c>
      <c r="J58" s="39">
        <f t="shared" si="7"/>
        <v>5000</v>
      </c>
      <c r="K58" s="36">
        <f t="shared" si="7"/>
        <v>43000</v>
      </c>
      <c r="L58" s="37">
        <f t="shared" si="7"/>
        <v>10600</v>
      </c>
      <c r="M58" s="39">
        <f t="shared" si="7"/>
        <v>26000</v>
      </c>
      <c r="N58" s="39">
        <f t="shared" si="7"/>
        <v>166080</v>
      </c>
      <c r="O58" s="39">
        <f t="shared" si="7"/>
        <v>131750</v>
      </c>
      <c r="P58" s="39">
        <f t="shared" si="7"/>
        <v>503565</v>
      </c>
    </row>
    <row r="59" spans="1:16" x14ac:dyDescent="0.25">
      <c r="C59" s="41"/>
      <c r="D59" s="42"/>
      <c r="E59" s="41"/>
      <c r="F59" s="43"/>
      <c r="G59" s="42"/>
      <c r="H59" s="42"/>
      <c r="I59" s="44"/>
      <c r="J59" s="44"/>
      <c r="K59" s="41"/>
      <c r="L59" s="42"/>
      <c r="M59" s="44"/>
      <c r="N59" s="44"/>
      <c r="O59" s="44"/>
      <c r="P59" s="39"/>
    </row>
    <row r="60" spans="1:16" x14ac:dyDescent="0.25">
      <c r="B60" s="2" t="s">
        <v>66</v>
      </c>
      <c r="C60" s="36">
        <f t="shared" ref="C60:O60" si="8">C19-C37-C56</f>
        <v>-2655</v>
      </c>
      <c r="D60" s="37">
        <f t="shared" si="8"/>
        <v>5400</v>
      </c>
      <c r="E60" s="36">
        <f t="shared" si="8"/>
        <v>-19080</v>
      </c>
      <c r="F60" s="38">
        <f t="shared" si="8"/>
        <v>-1900</v>
      </c>
      <c r="G60" s="37">
        <f t="shared" si="8"/>
        <v>500</v>
      </c>
      <c r="H60" s="37">
        <f t="shared" si="8"/>
        <v>9500</v>
      </c>
      <c r="I60" s="39">
        <f t="shared" si="8"/>
        <v>-6200</v>
      </c>
      <c r="J60" s="39">
        <f t="shared" si="8"/>
        <v>11500</v>
      </c>
      <c r="K60" s="36">
        <f t="shared" si="8"/>
        <v>14600</v>
      </c>
      <c r="L60" s="37">
        <f t="shared" si="8"/>
        <v>-8600</v>
      </c>
      <c r="M60" s="39">
        <f t="shared" si="8"/>
        <v>2500</v>
      </c>
      <c r="N60" s="39">
        <f t="shared" si="8"/>
        <v>13920</v>
      </c>
      <c r="O60" s="39">
        <f t="shared" si="8"/>
        <v>17250</v>
      </c>
      <c r="P60" s="39">
        <f>P19-P58</f>
        <v>36735</v>
      </c>
    </row>
    <row r="61" spans="1:16" ht="15.75" thickBot="1" x14ac:dyDescent="0.3">
      <c r="B61" s="2"/>
      <c r="C61" s="47">
        <f t="shared" ref="C61:I61" si="9">C60/C19</f>
        <v>-0.55312499999999998</v>
      </c>
      <c r="D61" s="48">
        <f t="shared" si="9"/>
        <v>0.23478260869565218</v>
      </c>
      <c r="E61" s="47">
        <f t="shared" si="9"/>
        <v>-3.5333333333333332</v>
      </c>
      <c r="F61" s="49">
        <f t="shared" si="9"/>
        <v>-0.21111111111111111</v>
      </c>
      <c r="G61" s="48">
        <f t="shared" si="9"/>
        <v>5.5555555555555552E-2</v>
      </c>
      <c r="H61" s="48">
        <f t="shared" si="9"/>
        <v>0.21839080459770116</v>
      </c>
      <c r="I61" s="48">
        <f t="shared" si="9"/>
        <v>-0.51666666666666672</v>
      </c>
      <c r="J61" s="50">
        <v>0</v>
      </c>
      <c r="K61" s="47">
        <f t="shared" ref="K61:P61" si="10">K60/K19</f>
        <v>0.25347222222222221</v>
      </c>
      <c r="L61" s="48">
        <f t="shared" si="10"/>
        <v>-4.3</v>
      </c>
      <c r="M61" s="50">
        <f t="shared" si="10"/>
        <v>8.771929824561403E-2</v>
      </c>
      <c r="N61" s="50">
        <f t="shared" si="10"/>
        <v>7.7333333333333337E-2</v>
      </c>
      <c r="O61" s="50">
        <f t="shared" si="10"/>
        <v>0.11577181208053691</v>
      </c>
      <c r="P61" s="50">
        <f t="shared" si="10"/>
        <v>6.7990005552470853E-2</v>
      </c>
    </row>
    <row r="62" spans="1:16" x14ac:dyDescent="0.25">
      <c r="C62" s="51"/>
      <c r="D62" s="52"/>
      <c r="E62" s="53"/>
      <c r="F62" s="54"/>
      <c r="G62" s="55"/>
      <c r="H62" s="56"/>
      <c r="K62" s="51"/>
      <c r="L62" s="52"/>
    </row>
    <row r="63" spans="1:16" ht="15.75" thickBot="1" x14ac:dyDescent="0.3">
      <c r="B63" s="2"/>
      <c r="C63" s="57" t="s">
        <v>67</v>
      </c>
      <c r="D63" s="58">
        <f>((C60+D60)/(C19+D19))</f>
        <v>9.8741007194244598E-2</v>
      </c>
      <c r="E63" s="57" t="s">
        <v>68</v>
      </c>
      <c r="F63" s="59">
        <f>((E60+F60+G60)/(E19+F19+G19))</f>
        <v>-0.87521367521367521</v>
      </c>
      <c r="G63" s="60"/>
      <c r="H63" s="56"/>
      <c r="K63" s="57" t="s">
        <v>69</v>
      </c>
      <c r="L63" s="58">
        <v>0.26</v>
      </c>
    </row>
    <row r="64" spans="1:16" x14ac:dyDescent="0.25">
      <c r="N64" s="61" t="s">
        <v>70</v>
      </c>
      <c r="O64" s="40">
        <v>-46062.76</v>
      </c>
      <c r="P64" s="62">
        <f>P60+O64</f>
        <v>-9327.760000000002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</dc:creator>
  <cp:lastModifiedBy>conny</cp:lastModifiedBy>
  <dcterms:created xsi:type="dcterms:W3CDTF">2019-02-20T18:34:15Z</dcterms:created>
  <dcterms:modified xsi:type="dcterms:W3CDTF">2019-02-20T18:34:44Z</dcterms:modified>
</cp:coreProperties>
</file>