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LINLUB\Documents\Bodens BK\Årsmöte 2018-02-26\"/>
    </mc:Choice>
  </mc:AlternateContent>
  <bookViews>
    <workbookView xWindow="0" yWindow="0" windowWidth="23040" windowHeight="10848"/>
  </bookViews>
  <sheets>
    <sheet name="Budget 2018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6" l="1"/>
  <c r="N35" i="6"/>
  <c r="M35" i="6"/>
  <c r="L35" i="6"/>
  <c r="K35" i="6"/>
  <c r="J35" i="6"/>
  <c r="I35" i="6"/>
  <c r="H35" i="6"/>
  <c r="G35" i="6"/>
  <c r="F35" i="6"/>
  <c r="E35" i="6"/>
  <c r="D35" i="6"/>
  <c r="C35" i="6"/>
  <c r="O22" i="6"/>
  <c r="O35" i="6"/>
  <c r="M19" i="6" l="1"/>
  <c r="M36" i="6" s="1"/>
  <c r="O12" i="6"/>
  <c r="N19" i="6" l="1"/>
  <c r="O18" i="6"/>
  <c r="O16" i="6"/>
  <c r="O14" i="6"/>
  <c r="O32" i="6"/>
  <c r="M53" i="6"/>
  <c r="M55" i="6" s="1"/>
  <c r="N53" i="6"/>
  <c r="L53" i="6"/>
  <c r="O53" i="6" s="1"/>
  <c r="O55" i="6" s="1"/>
  <c r="K53" i="6"/>
  <c r="J53" i="6"/>
  <c r="I53" i="6"/>
  <c r="H53" i="6"/>
  <c r="G53" i="6"/>
  <c r="F53" i="6"/>
  <c r="E53" i="6"/>
  <c r="D53" i="6"/>
  <c r="C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3" i="6"/>
  <c r="O30" i="6"/>
  <c r="O29" i="6"/>
  <c r="O28" i="6"/>
  <c r="O27" i="6"/>
  <c r="O26" i="6"/>
  <c r="O25" i="6"/>
  <c r="O24" i="6"/>
  <c r="O23" i="6"/>
  <c r="L19" i="6"/>
  <c r="K19" i="6"/>
  <c r="J19" i="6"/>
  <c r="I19" i="6"/>
  <c r="H19" i="6"/>
  <c r="G19" i="6"/>
  <c r="F19" i="6"/>
  <c r="E19" i="6"/>
  <c r="D19" i="6"/>
  <c r="C19" i="6"/>
  <c r="O17" i="6"/>
  <c r="O15" i="6"/>
  <c r="O13" i="6"/>
  <c r="O11" i="6"/>
  <c r="O10" i="6"/>
  <c r="O9" i="6"/>
  <c r="O8" i="6"/>
  <c r="O7" i="6"/>
  <c r="O6" i="6"/>
  <c r="O5" i="6"/>
  <c r="O4" i="6"/>
  <c r="K55" i="6" l="1"/>
  <c r="K36" i="6"/>
  <c r="G55" i="6"/>
  <c r="F36" i="6"/>
  <c r="M57" i="6"/>
  <c r="M58" i="6" s="1"/>
  <c r="O19" i="6"/>
  <c r="O36" i="6" s="1"/>
  <c r="J57" i="6"/>
  <c r="J58" i="6" s="1"/>
  <c r="J55" i="6"/>
  <c r="E36" i="6"/>
  <c r="E55" i="6"/>
  <c r="F55" i="6"/>
  <c r="F57" i="6"/>
  <c r="F58" i="6" s="1"/>
  <c r="G36" i="6"/>
  <c r="D36" i="6"/>
  <c r="D55" i="6"/>
  <c r="H36" i="6"/>
  <c r="L36" i="6"/>
  <c r="J36" i="6"/>
  <c r="H55" i="6"/>
  <c r="L55" i="6"/>
  <c r="I36" i="6"/>
  <c r="N36" i="6"/>
  <c r="I55" i="6"/>
  <c r="N55" i="6"/>
  <c r="C55" i="6"/>
  <c r="C57" i="6"/>
  <c r="G57" i="6"/>
  <c r="G58" i="6" s="1"/>
  <c r="K57" i="6"/>
  <c r="K58" i="6" s="1"/>
  <c r="C36" i="6"/>
  <c r="D57" i="6"/>
  <c r="D58" i="6" s="1"/>
  <c r="H57" i="6"/>
  <c r="H58" i="6" s="1"/>
  <c r="L57" i="6"/>
  <c r="L58" i="6" s="1"/>
  <c r="E57" i="6"/>
  <c r="E58" i="6" s="1"/>
  <c r="I57" i="6"/>
  <c r="N57" i="6"/>
  <c r="N58" i="6" s="1"/>
  <c r="O57" i="6" l="1"/>
  <c r="O61" i="6" s="1"/>
  <c r="F60" i="6"/>
  <c r="D60" i="6"/>
  <c r="C58" i="6"/>
  <c r="O58" i="6" l="1"/>
</calcChain>
</file>

<file path=xl/comments1.xml><?xml version="1.0" encoding="utf-8"?>
<comments xmlns="http://schemas.openxmlformats.org/spreadsheetml/2006/main">
  <authors>
    <author>Lundberg Linnéa, Boden</author>
    <author>lunlin04</author>
  </authors>
  <commentList>
    <comment ref="G4" authorId="0" shapeId="0">
      <text>
        <r>
          <rPr>
            <b/>
            <sz val="9"/>
            <color indexed="81"/>
            <rFont val="Tahoma"/>
            <charset val="1"/>
          </rPr>
          <t>Lundberg Linnéa, Boden:</t>
        </r>
        <r>
          <rPr>
            <sz val="9"/>
            <color indexed="81"/>
            <rFont val="Tahoma"/>
            <charset val="1"/>
          </rPr>
          <t xml:space="preserve">
Rallykurs inomhuslokal vår 18 2st</t>
        </r>
      </text>
    </comment>
    <comment ref="H4" authorId="0" shapeId="0">
      <text>
        <r>
          <rPr>
            <b/>
            <sz val="9"/>
            <color indexed="81"/>
            <rFont val="Tahoma"/>
            <charset val="1"/>
          </rPr>
          <t>Lundberg Linnéa, Boden:</t>
        </r>
        <r>
          <rPr>
            <sz val="9"/>
            <color indexed="81"/>
            <rFont val="Tahoma"/>
            <charset val="1"/>
          </rPr>
          <t xml:space="preserve">
Agilitykurs inomhuslokal vår, agilitykurs tävling sommar</t>
        </r>
      </text>
    </comment>
    <comment ref="I4" authorId="0" shapeId="0">
      <text>
        <r>
          <rPr>
            <b/>
            <sz val="9"/>
            <color indexed="81"/>
            <rFont val="Tahoma"/>
            <charset val="1"/>
          </rPr>
          <t>Lundberg Linnéa, Boden:</t>
        </r>
        <r>
          <rPr>
            <sz val="9"/>
            <color indexed="81"/>
            <rFont val="Tahoma"/>
            <charset val="1"/>
          </rPr>
          <t xml:space="preserve">
Ungdomskurs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Lundberg Linnéa, Boden:</t>
        </r>
        <r>
          <rPr>
            <sz val="9"/>
            <color indexed="81"/>
            <rFont val="Tahoma"/>
            <family val="2"/>
          </rPr>
          <t xml:space="preserve">
3 kurser vår, 3 kurser höst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Lundberg Linnéa, Boden:</t>
        </r>
        <r>
          <rPr>
            <sz val="9"/>
            <color indexed="81"/>
            <rFont val="Tahoma"/>
            <family val="2"/>
          </rPr>
          <t xml:space="preserve">
1 MH med 8st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Lundberg Linnéa, Boden:</t>
        </r>
        <r>
          <rPr>
            <sz val="9"/>
            <color indexed="81"/>
            <rFont val="Tahoma"/>
            <family val="2"/>
          </rPr>
          <t xml:space="preserve">
Off utst 50st
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Lundberg Linnéa, Boden:</t>
        </r>
        <r>
          <rPr>
            <sz val="9"/>
            <color indexed="81"/>
            <rFont val="Tahoma"/>
            <family val="2"/>
          </rPr>
          <t xml:space="preserve">
2st inoff, tot 100st</t>
        </r>
      </text>
    </comment>
    <comment ref="L6" authorId="0" shapeId="0">
      <text>
        <r>
          <rPr>
            <b/>
            <sz val="9"/>
            <color indexed="81"/>
            <rFont val="Tahoma"/>
            <charset val="1"/>
          </rPr>
          <t>Lundberg Linnéa, Boden:</t>
        </r>
        <r>
          <rPr>
            <sz val="9"/>
            <color indexed="81"/>
            <rFont val="Tahoma"/>
            <charset val="1"/>
          </rPr>
          <t xml:space="preserve">
Anm avgift träningshelger och temakvällar</t>
        </r>
      </text>
    </comment>
    <comment ref="N12" authorId="0" shapeId="0">
      <text>
        <r>
          <rPr>
            <b/>
            <sz val="9"/>
            <color indexed="81"/>
            <rFont val="Tahoma"/>
            <charset val="1"/>
          </rPr>
          <t>Lundberg Linnéa, Boden:</t>
        </r>
        <r>
          <rPr>
            <sz val="9"/>
            <color indexed="81"/>
            <rFont val="Tahoma"/>
            <charset val="1"/>
          </rPr>
          <t xml:space="preserve">
Öppen träning</t>
        </r>
      </text>
    </comment>
    <comment ref="I16" authorId="0" shapeId="0">
      <text>
        <r>
          <rPr>
            <b/>
            <sz val="9"/>
            <color indexed="81"/>
            <rFont val="Tahoma"/>
            <charset val="1"/>
          </rPr>
          <t>Lundberg Linnéa, Boden:</t>
        </r>
        <r>
          <rPr>
            <sz val="9"/>
            <color indexed="81"/>
            <rFont val="Tahoma"/>
            <charset val="1"/>
          </rPr>
          <t xml:space="preserve">
SHU bidrag</t>
        </r>
      </text>
    </comment>
    <comment ref="L16" authorId="0" shapeId="0">
      <text>
        <r>
          <rPr>
            <b/>
            <sz val="9"/>
            <color indexed="81"/>
            <rFont val="Tahoma"/>
            <family val="2"/>
          </rPr>
          <t>Lundberg Linnéa, Boden:</t>
        </r>
        <r>
          <rPr>
            <sz val="9"/>
            <color indexed="81"/>
            <rFont val="Tahoma"/>
            <family val="2"/>
          </rPr>
          <t xml:space="preserve">
Ansökta medel prova på och träningshelger</t>
        </r>
      </text>
    </comment>
    <comment ref="N22" authorId="0" shapeId="0">
      <text>
        <r>
          <rPr>
            <b/>
            <sz val="9"/>
            <color indexed="81"/>
            <rFont val="Tahoma"/>
            <charset val="1"/>
          </rPr>
          <t>Lundberg Linnéa, Boden:</t>
        </r>
        <r>
          <rPr>
            <sz val="9"/>
            <color indexed="81"/>
            <rFont val="Tahoma"/>
            <charset val="1"/>
          </rPr>
          <t xml:space="preserve">
Öppen träning</t>
        </r>
      </text>
    </comment>
    <comment ref="D23" authorId="0" shapeId="0">
      <text>
        <r>
          <rPr>
            <b/>
            <sz val="9"/>
            <color indexed="81"/>
            <rFont val="Tahoma"/>
            <charset val="1"/>
          </rPr>
          <t>Lundberg Linnéa, Boden:</t>
        </r>
        <r>
          <rPr>
            <sz val="9"/>
            <color indexed="81"/>
            <rFont val="Tahoma"/>
            <charset val="1"/>
          </rPr>
          <t xml:space="preserve">
Off domare Irland, 2 inoff domare, tot 6 ringsek avgifter</t>
        </r>
      </text>
    </comment>
    <comment ref="L23" authorId="0" shapeId="0">
      <text>
        <r>
          <rPr>
            <b/>
            <sz val="9"/>
            <color indexed="81"/>
            <rFont val="Tahoma"/>
            <family val="2"/>
          </rPr>
          <t>Lundberg Linnéa, Boden:</t>
        </r>
        <r>
          <rPr>
            <sz val="9"/>
            <color indexed="81"/>
            <rFont val="Tahoma"/>
            <family val="2"/>
          </rPr>
          <t xml:space="preserve">
Kostnad träningshelger och prova på helg</t>
        </r>
      </text>
    </comment>
    <comment ref="E30" authorId="1" shapeId="0">
      <text>
        <r>
          <rPr>
            <b/>
            <sz val="9"/>
            <color indexed="81"/>
            <rFont val="Tahoma"/>
            <family val="2"/>
          </rPr>
          <t>lunlin04:</t>
        </r>
        <r>
          <rPr>
            <sz val="9"/>
            <color indexed="81"/>
            <rFont val="Tahoma"/>
            <family val="2"/>
          </rPr>
          <t xml:space="preserve">
Distriktskonf ÖND, skyddskonferens </t>
        </r>
      </text>
    </comment>
    <comment ref="G30" authorId="0" shapeId="0">
      <text>
        <r>
          <rPr>
            <b/>
            <sz val="9"/>
            <color indexed="81"/>
            <rFont val="Tahoma"/>
            <charset val="1"/>
          </rPr>
          <t>Lundberg Linnéa, Boden:</t>
        </r>
        <r>
          <rPr>
            <sz val="9"/>
            <color indexed="81"/>
            <rFont val="Tahoma"/>
            <charset val="1"/>
          </rPr>
          <t xml:space="preserve">
Samordningskonferens ÖND</t>
        </r>
      </text>
    </comment>
    <comment ref="K30" authorId="0" shapeId="0">
      <text>
        <r>
          <rPr>
            <b/>
            <sz val="9"/>
            <color indexed="81"/>
            <rFont val="Tahoma"/>
            <family val="2"/>
          </rPr>
          <t>Lundberg Linnéa, Boden:</t>
        </r>
        <r>
          <rPr>
            <sz val="9"/>
            <color indexed="81"/>
            <rFont val="Tahoma"/>
            <family val="2"/>
          </rPr>
          <t xml:space="preserve">
M1 utbildning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Lundberg Linnéa, Boden:</t>
        </r>
        <r>
          <rPr>
            <sz val="9"/>
            <color indexed="81"/>
            <rFont val="Tahoma"/>
            <family val="2"/>
          </rPr>
          <t xml:space="preserve">
2st Figurantut + M3 2st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>Lundberg Linnéa, Boden:</t>
        </r>
        <r>
          <rPr>
            <sz val="9"/>
            <color indexed="81"/>
            <rFont val="Tahoma"/>
            <family val="2"/>
          </rPr>
          <t xml:space="preserve">
1st ringsekreterare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</rPr>
          <t>Lundberg Linnéa, Boden:</t>
        </r>
        <r>
          <rPr>
            <sz val="9"/>
            <color indexed="81"/>
            <rFont val="Tahoma"/>
            <family val="2"/>
          </rPr>
          <t xml:space="preserve">
2 sekreterare + 2 TL Bruks B</t>
        </r>
      </text>
    </comment>
    <comment ref="F31" authorId="1" shapeId="0">
      <text>
        <r>
          <rPr>
            <b/>
            <sz val="9"/>
            <color indexed="81"/>
            <rFont val="Tahoma"/>
            <charset val="1"/>
          </rPr>
          <t xml:space="preserve">lunlin04:
</t>
        </r>
        <r>
          <rPr>
            <sz val="9"/>
            <color indexed="81"/>
            <rFont val="Tahoma"/>
            <charset val="1"/>
          </rPr>
          <t>1st TL Lydnad</t>
        </r>
      </text>
    </comment>
    <comment ref="G31" authorId="0" shapeId="0">
      <text>
        <r>
          <rPr>
            <b/>
            <sz val="9"/>
            <color indexed="81"/>
            <rFont val="Tahoma"/>
            <charset val="1"/>
          </rPr>
          <t>Lundberg Linnéa, Boden:</t>
        </r>
        <r>
          <rPr>
            <sz val="9"/>
            <color indexed="81"/>
            <rFont val="Tahoma"/>
            <charset val="1"/>
          </rPr>
          <t xml:space="preserve">
1 skrivare</t>
        </r>
      </text>
    </comment>
    <comment ref="K31" authorId="0" shapeId="0">
      <text>
        <r>
          <rPr>
            <b/>
            <sz val="9"/>
            <color indexed="81"/>
            <rFont val="Tahoma"/>
            <family val="2"/>
          </rPr>
          <t>Lundberg Linnéa, Boden:</t>
        </r>
        <r>
          <rPr>
            <sz val="9"/>
            <color indexed="81"/>
            <rFont val="Tahoma"/>
            <family val="2"/>
          </rPr>
          <t xml:space="preserve">
2st grundmodul + 1st Allmänlyd steg 1 inkl boende</t>
        </r>
      </text>
    </comment>
    <comment ref="N42" authorId="0" shapeId="0">
      <text>
        <r>
          <rPr>
            <b/>
            <sz val="9"/>
            <color indexed="81"/>
            <rFont val="Tahoma"/>
            <family val="2"/>
          </rPr>
          <t>Lundberg Linnéa, Boden:</t>
        </r>
        <r>
          <rPr>
            <sz val="9"/>
            <color indexed="81"/>
            <rFont val="Tahoma"/>
            <family val="2"/>
          </rPr>
          <t xml:space="preserve">
arrende och medlemsavgift vägförening</t>
        </r>
      </text>
    </comment>
    <comment ref="E43" authorId="0" shapeId="0">
      <text>
        <r>
          <rPr>
            <b/>
            <sz val="9"/>
            <color indexed="81"/>
            <rFont val="Tahoma"/>
            <charset val="1"/>
          </rPr>
          <t>Lundberg Linnéa, Boden:</t>
        </r>
        <r>
          <rPr>
            <sz val="9"/>
            <color indexed="81"/>
            <rFont val="Tahoma"/>
            <charset val="1"/>
          </rPr>
          <t xml:space="preserve">
Bruksstege Jami + mäthjul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</rPr>
          <t>Lundberg Linnéa, Boden:</t>
        </r>
        <r>
          <rPr>
            <sz val="9"/>
            <color indexed="81"/>
            <rFont val="Tahoma"/>
            <family val="2"/>
          </rPr>
          <t xml:space="preserve">
Skott</t>
        </r>
      </text>
    </comment>
  </commentList>
</comments>
</file>

<file path=xl/sharedStrings.xml><?xml version="1.0" encoding="utf-8"?>
<sst xmlns="http://schemas.openxmlformats.org/spreadsheetml/2006/main" count="70" uniqueCount="67">
  <si>
    <t>Konto</t>
  </si>
  <si>
    <t>Kostnadsställe</t>
  </si>
  <si>
    <t>Benämning</t>
  </si>
  <si>
    <t>Kursavgifter</t>
  </si>
  <si>
    <t>Prov/Tävlingsavgifter</t>
  </si>
  <si>
    <t>Inoff Prov/Tävlingsavgifter</t>
  </si>
  <si>
    <t>Kommunala bidrag</t>
  </si>
  <si>
    <t>INTÄKTER</t>
  </si>
  <si>
    <t>Medlemsförsäljning</t>
  </si>
  <si>
    <t>Lotterier</t>
  </si>
  <si>
    <t>Fiket</t>
  </si>
  <si>
    <t>KOSTNADER</t>
  </si>
  <si>
    <t>Stambokföringsavgifter</t>
  </si>
  <si>
    <t xml:space="preserve">Administrativa avgifter SBK </t>
  </si>
  <si>
    <t>Förbrukningsmaterial</t>
  </si>
  <si>
    <t>Förbrukningsinventarier</t>
  </si>
  <si>
    <t>Priser</t>
  </si>
  <si>
    <t>Utbildning</t>
  </si>
  <si>
    <t>Funktionärsutbildning</t>
  </si>
  <si>
    <t>Hyra verksamhetslokal</t>
  </si>
  <si>
    <t>Sponsring</t>
  </si>
  <si>
    <t>Representation / Gåvor</t>
  </si>
  <si>
    <t>Kontorsmaterial</t>
  </si>
  <si>
    <t>Bankkostnader</t>
  </si>
  <si>
    <t>Årsmöte</t>
  </si>
  <si>
    <t>Porto</t>
  </si>
  <si>
    <t>Försäkringar</t>
  </si>
  <si>
    <t>Medlemsaktiviteter</t>
  </si>
  <si>
    <t>PR/Hemsidan/Marknadsföring</t>
  </si>
  <si>
    <t>Vägavgifter och arrenden</t>
  </si>
  <si>
    <t>Reparation och underhåll av lokal</t>
  </si>
  <si>
    <t>Gräsklippning / Snöröjning</t>
  </si>
  <si>
    <t>Renhållning - sophämtning</t>
  </si>
  <si>
    <t>El</t>
  </si>
  <si>
    <t>Klubbkläder</t>
  </si>
  <si>
    <t>RUS Mentalitet</t>
  </si>
  <si>
    <t>RUS Exteriör</t>
  </si>
  <si>
    <t>BOL -Bruks</t>
  </si>
  <si>
    <t>BOL-Lydnad</t>
  </si>
  <si>
    <t>BOL-Rally</t>
  </si>
  <si>
    <t>Agility</t>
  </si>
  <si>
    <t>HU</t>
  </si>
  <si>
    <t>TJH</t>
  </si>
  <si>
    <t>Klubben</t>
  </si>
  <si>
    <t>Arvoden/Reseersättning</t>
  </si>
  <si>
    <t>Studiefrämjandet</t>
  </si>
  <si>
    <t>Medlemsavgifter centralt</t>
  </si>
  <si>
    <t>Medlemsavgifter distrikt</t>
  </si>
  <si>
    <t>Rörelsens resultat</t>
  </si>
  <si>
    <t>Uthyrning klubbstugan</t>
  </si>
  <si>
    <t>Summa Rörelsens intäkter</t>
  </si>
  <si>
    <t>Summa Rörelsens kostnader</t>
  </si>
  <si>
    <t>Summa omkostnader</t>
  </si>
  <si>
    <t>Resultat per sektor</t>
  </si>
  <si>
    <t>Totalt Bodens BK &amp; HU</t>
  </si>
  <si>
    <t>HUS Kurs/ Föreläsning</t>
  </si>
  <si>
    <t>HUS Utbildn./Fortbildn</t>
  </si>
  <si>
    <t>HUS tot</t>
  </si>
  <si>
    <t>RUS tot</t>
  </si>
  <si>
    <t>BOL tot</t>
  </si>
  <si>
    <t>Totala kostnad</t>
  </si>
  <si>
    <t>Inomhus-lokal</t>
  </si>
  <si>
    <t>Klubbavgifter SHU</t>
  </si>
  <si>
    <t>Medlemsavgifter SBK</t>
  </si>
  <si>
    <t>Övriga erhållna bidrag</t>
  </si>
  <si>
    <t>Uthyrning av lokaler</t>
  </si>
  <si>
    <t>Resultat efter avskrivning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</si>
</sst>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Font="1" applyBorder="1"/>
    <xf numFmtId="0" fontId="0" fillId="0" borderId="3" xfId="0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9" fontId="2" fillId="0" borderId="9" xfId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/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9" fontId="2" fillId="0" borderId="16" xfId="1" applyFont="1" applyFill="1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9" fontId="2" fillId="0" borderId="10" xfId="1" applyFont="1" applyFill="1" applyBorder="1" applyAlignment="1">
      <alignment horizontal="center"/>
    </xf>
    <xf numFmtId="9" fontId="2" fillId="0" borderId="12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9" fontId="2" fillId="0" borderId="10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3" fontId="8" fillId="0" borderId="8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0" fontId="8" fillId="0" borderId="0" xfId="0" applyFont="1" applyFill="1"/>
    <xf numFmtId="0" fontId="0" fillId="0" borderId="0" xfId="0" applyFont="1"/>
    <xf numFmtId="3" fontId="9" fillId="0" borderId="7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/>
    <xf numFmtId="0" fontId="0" fillId="0" borderId="0" xfId="0" applyFill="1" applyAlignment="1">
      <alignment horizontal="right"/>
    </xf>
    <xf numFmtId="3" fontId="2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61"/>
  <sheetViews>
    <sheetView tabSelected="1" workbookViewId="0">
      <selection activeCell="N63" sqref="N63"/>
    </sheetView>
  </sheetViews>
  <sheetFormatPr defaultRowHeight="14.4" x14ac:dyDescent="0.3"/>
  <cols>
    <col min="1" max="1" width="6.33203125" style="4" bestFit="1" customWidth="1"/>
    <col min="2" max="2" width="31.109375" bestFit="1" customWidth="1"/>
    <col min="3" max="3" width="10.44140625" style="16" bestFit="1" customWidth="1"/>
    <col min="4" max="4" width="8" style="16" bestFit="1" customWidth="1"/>
    <col min="5" max="5" width="10.44140625" style="16" bestFit="1" customWidth="1"/>
    <col min="6" max="6" width="7.33203125" style="16" bestFit="1" customWidth="1"/>
    <col min="7" max="7" width="9.44140625" style="16" bestFit="1" customWidth="1"/>
    <col min="8" max="9" width="7.88671875" style="16" customWidth="1"/>
    <col min="10" max="10" width="7.44140625" style="16" customWidth="1"/>
    <col min="11" max="11" width="9.109375" style="16" customWidth="1"/>
    <col min="12" max="13" width="8.6640625" style="16" customWidth="1"/>
    <col min="14" max="14" width="8.44140625" style="16" bestFit="1" customWidth="1"/>
    <col min="15" max="15" width="8.44140625" style="43" bestFit="1" customWidth="1"/>
    <col min="16" max="16" width="3.88671875" customWidth="1"/>
    <col min="17" max="17" width="11.33203125" customWidth="1"/>
  </cols>
  <sheetData>
    <row r="1" spans="1:24" ht="57.6" x14ac:dyDescent="0.3">
      <c r="A1" s="3">
        <v>2018</v>
      </c>
      <c r="B1" s="2" t="s">
        <v>1</v>
      </c>
      <c r="C1" s="8" t="s">
        <v>35</v>
      </c>
      <c r="D1" s="24" t="s">
        <v>36</v>
      </c>
      <c r="E1" s="8" t="s">
        <v>37</v>
      </c>
      <c r="F1" s="25" t="s">
        <v>38</v>
      </c>
      <c r="G1" s="24" t="s">
        <v>39</v>
      </c>
      <c r="H1" s="18" t="s">
        <v>40</v>
      </c>
      <c r="I1" s="18" t="s">
        <v>41</v>
      </c>
      <c r="J1" s="8" t="s">
        <v>55</v>
      </c>
      <c r="K1" s="24" t="s">
        <v>56</v>
      </c>
      <c r="L1" s="18" t="s">
        <v>42</v>
      </c>
      <c r="M1" s="18" t="s">
        <v>61</v>
      </c>
      <c r="N1" s="18" t="s">
        <v>43</v>
      </c>
      <c r="O1" s="26" t="s">
        <v>54</v>
      </c>
    </row>
    <row r="2" spans="1:24" x14ac:dyDescent="0.3">
      <c r="A2" s="3" t="s">
        <v>0</v>
      </c>
      <c r="B2" s="1" t="s">
        <v>2</v>
      </c>
      <c r="C2" s="9"/>
      <c r="D2" s="27"/>
      <c r="E2" s="9"/>
      <c r="F2" s="28"/>
      <c r="G2" s="27"/>
      <c r="H2" s="19"/>
      <c r="I2" s="19"/>
      <c r="J2" s="9"/>
      <c r="K2" s="27"/>
      <c r="L2" s="19"/>
      <c r="M2" s="19"/>
      <c r="N2" s="19"/>
      <c r="O2" s="29"/>
      <c r="Q2" s="17"/>
      <c r="X2" s="17"/>
    </row>
    <row r="3" spans="1:24" x14ac:dyDescent="0.3">
      <c r="A3" s="3"/>
      <c r="B3" s="1" t="s">
        <v>7</v>
      </c>
      <c r="C3" s="9"/>
      <c r="D3" s="27"/>
      <c r="E3" s="9"/>
      <c r="F3" s="28"/>
      <c r="G3" s="27"/>
      <c r="H3" s="19"/>
      <c r="I3" s="19"/>
      <c r="J3" s="9"/>
      <c r="K3" s="27"/>
      <c r="L3" s="19"/>
      <c r="M3" s="19"/>
      <c r="N3" s="19"/>
      <c r="O3" s="29"/>
    </row>
    <row r="4" spans="1:24" x14ac:dyDescent="0.3">
      <c r="A4" s="5">
        <v>3140</v>
      </c>
      <c r="B4" s="6" t="s">
        <v>3</v>
      </c>
      <c r="C4" s="10"/>
      <c r="D4" s="30"/>
      <c r="E4" s="10"/>
      <c r="F4" s="31"/>
      <c r="G4" s="30">
        <v>12000</v>
      </c>
      <c r="H4" s="20">
        <v>12400</v>
      </c>
      <c r="I4" s="20">
        <v>4200</v>
      </c>
      <c r="J4" s="10">
        <v>57600</v>
      </c>
      <c r="K4" s="30">
        <v>2000</v>
      </c>
      <c r="L4" s="20"/>
      <c r="M4" s="20"/>
      <c r="N4" s="20"/>
      <c r="O4" s="32">
        <f>SUM(C4:N4)</f>
        <v>88200</v>
      </c>
    </row>
    <row r="5" spans="1:24" x14ac:dyDescent="0.3">
      <c r="A5" s="5">
        <v>3160</v>
      </c>
      <c r="B5" s="6" t="s">
        <v>4</v>
      </c>
      <c r="C5" s="10">
        <v>4800</v>
      </c>
      <c r="D5" s="30">
        <v>15000</v>
      </c>
      <c r="E5" s="10">
        <v>6100</v>
      </c>
      <c r="F5" s="31">
        <v>12000</v>
      </c>
      <c r="G5" s="30">
        <v>30000</v>
      </c>
      <c r="H5" s="20"/>
      <c r="I5" s="20"/>
      <c r="J5" s="10"/>
      <c r="K5" s="30"/>
      <c r="L5" s="20"/>
      <c r="M5" s="20"/>
      <c r="N5" s="20"/>
      <c r="O5" s="32">
        <f t="shared" ref="O5:O17" si="0">SUM(C5:N5)</f>
        <v>67900</v>
      </c>
    </row>
    <row r="6" spans="1:24" x14ac:dyDescent="0.3">
      <c r="A6" s="5">
        <v>3161</v>
      </c>
      <c r="B6" s="6" t="s">
        <v>5</v>
      </c>
      <c r="C6" s="10"/>
      <c r="D6" s="30">
        <v>18000</v>
      </c>
      <c r="E6" s="10"/>
      <c r="F6" s="31"/>
      <c r="G6" s="30"/>
      <c r="H6" s="20"/>
      <c r="I6" s="20"/>
      <c r="J6" s="10"/>
      <c r="K6" s="30"/>
      <c r="L6" s="20">
        <v>2900</v>
      </c>
      <c r="M6" s="20"/>
      <c r="N6" s="20"/>
      <c r="O6" s="32">
        <f t="shared" si="0"/>
        <v>20900</v>
      </c>
    </row>
    <row r="7" spans="1:24" x14ac:dyDescent="0.3">
      <c r="A7" s="5">
        <v>3321</v>
      </c>
      <c r="B7" s="6" t="s">
        <v>9</v>
      </c>
      <c r="C7" s="10"/>
      <c r="D7" s="30">
        <v>1000</v>
      </c>
      <c r="E7" s="10"/>
      <c r="F7" s="31"/>
      <c r="G7" s="30">
        <v>2000</v>
      </c>
      <c r="H7" s="20"/>
      <c r="I7" s="20"/>
      <c r="J7" s="10"/>
      <c r="K7" s="30"/>
      <c r="L7" s="20"/>
      <c r="M7" s="20"/>
      <c r="N7" s="20"/>
      <c r="O7" s="32">
        <f t="shared" si="0"/>
        <v>3000</v>
      </c>
    </row>
    <row r="8" spans="1:24" x14ac:dyDescent="0.3">
      <c r="A8" s="5">
        <v>3540</v>
      </c>
      <c r="B8" s="6" t="s">
        <v>34</v>
      </c>
      <c r="C8" s="10"/>
      <c r="D8" s="30"/>
      <c r="E8" s="10"/>
      <c r="F8" s="31"/>
      <c r="G8" s="30"/>
      <c r="H8" s="20"/>
      <c r="I8" s="20"/>
      <c r="J8" s="10"/>
      <c r="K8" s="30"/>
      <c r="L8" s="20"/>
      <c r="M8" s="20"/>
      <c r="N8" s="20">
        <v>6000</v>
      </c>
      <c r="O8" s="32">
        <f t="shared" si="0"/>
        <v>6000</v>
      </c>
    </row>
    <row r="9" spans="1:24" x14ac:dyDescent="0.3">
      <c r="A9" s="5">
        <v>3541</v>
      </c>
      <c r="B9" s="6" t="s">
        <v>8</v>
      </c>
      <c r="C9" s="10"/>
      <c r="D9" s="30"/>
      <c r="E9" s="10"/>
      <c r="F9" s="31"/>
      <c r="G9" s="30"/>
      <c r="H9" s="20"/>
      <c r="I9" s="20"/>
      <c r="J9" s="10"/>
      <c r="K9" s="30"/>
      <c r="L9" s="20"/>
      <c r="M9" s="20"/>
      <c r="N9" s="20"/>
      <c r="O9" s="32">
        <f t="shared" si="0"/>
        <v>0</v>
      </c>
    </row>
    <row r="10" spans="1:24" x14ac:dyDescent="0.3">
      <c r="A10" s="5">
        <v>3550</v>
      </c>
      <c r="B10" s="6" t="s">
        <v>49</v>
      </c>
      <c r="C10" s="10"/>
      <c r="D10" s="30"/>
      <c r="E10" s="10"/>
      <c r="F10" s="31"/>
      <c r="G10" s="30"/>
      <c r="H10" s="20"/>
      <c r="I10" s="20"/>
      <c r="J10" s="10"/>
      <c r="K10" s="30"/>
      <c r="L10" s="20"/>
      <c r="M10" s="20"/>
      <c r="N10" s="20">
        <v>1000</v>
      </c>
      <c r="O10" s="32">
        <f t="shared" si="0"/>
        <v>1000</v>
      </c>
      <c r="Q10" s="17"/>
    </row>
    <row r="11" spans="1:24" x14ac:dyDescent="0.3">
      <c r="A11" s="5">
        <v>3560</v>
      </c>
      <c r="B11" s="6" t="s">
        <v>10</v>
      </c>
      <c r="C11" s="10"/>
      <c r="D11" s="30"/>
      <c r="E11" s="10"/>
      <c r="F11" s="31"/>
      <c r="G11" s="30"/>
      <c r="H11" s="20"/>
      <c r="I11" s="20"/>
      <c r="J11" s="10"/>
      <c r="K11" s="30"/>
      <c r="L11" s="20"/>
      <c r="M11" s="20"/>
      <c r="N11" s="20">
        <v>17000</v>
      </c>
      <c r="O11" s="32">
        <f t="shared" si="0"/>
        <v>17000</v>
      </c>
    </row>
    <row r="12" spans="1:24" x14ac:dyDescent="0.3">
      <c r="A12" s="5">
        <v>3811</v>
      </c>
      <c r="B12" s="6" t="s">
        <v>65</v>
      </c>
      <c r="C12" s="10"/>
      <c r="D12" s="30"/>
      <c r="E12" s="10"/>
      <c r="F12" s="31"/>
      <c r="G12" s="30"/>
      <c r="H12" s="20"/>
      <c r="I12" s="20"/>
      <c r="J12" s="10"/>
      <c r="K12" s="30"/>
      <c r="L12" s="20"/>
      <c r="M12" s="20">
        <v>120000</v>
      </c>
      <c r="N12" s="20">
        <v>5000</v>
      </c>
      <c r="O12" s="32">
        <f t="shared" si="0"/>
        <v>125000</v>
      </c>
    </row>
    <row r="13" spans="1:24" x14ac:dyDescent="0.3">
      <c r="A13" s="5">
        <v>3900</v>
      </c>
      <c r="B13" s="6" t="s">
        <v>63</v>
      </c>
      <c r="C13" s="10"/>
      <c r="D13" s="30"/>
      <c r="E13" s="10"/>
      <c r="F13" s="31"/>
      <c r="G13" s="30"/>
      <c r="H13" s="20"/>
      <c r="I13" s="20"/>
      <c r="J13" s="10"/>
      <c r="K13" s="30"/>
      <c r="L13" s="20"/>
      <c r="M13" s="20"/>
      <c r="N13" s="20">
        <v>40000</v>
      </c>
      <c r="O13" s="32">
        <f t="shared" si="0"/>
        <v>40000</v>
      </c>
    </row>
    <row r="14" spans="1:24" x14ac:dyDescent="0.3">
      <c r="A14" s="5">
        <v>3901</v>
      </c>
      <c r="B14" s="6" t="s">
        <v>62</v>
      </c>
      <c r="C14" s="10"/>
      <c r="D14" s="30"/>
      <c r="E14" s="10"/>
      <c r="F14" s="31"/>
      <c r="G14" s="30"/>
      <c r="H14" s="20"/>
      <c r="I14" s="20">
        <v>1500</v>
      </c>
      <c r="J14" s="10"/>
      <c r="K14" s="30"/>
      <c r="L14" s="20"/>
      <c r="M14" s="20"/>
      <c r="N14" s="20"/>
      <c r="O14" s="32">
        <f t="shared" si="0"/>
        <v>1500</v>
      </c>
    </row>
    <row r="15" spans="1:24" x14ac:dyDescent="0.3">
      <c r="A15" s="5">
        <v>3987</v>
      </c>
      <c r="B15" s="6" t="s">
        <v>6</v>
      </c>
      <c r="C15" s="10"/>
      <c r="D15" s="30"/>
      <c r="E15" s="10"/>
      <c r="F15" s="31"/>
      <c r="G15" s="30"/>
      <c r="H15" s="20"/>
      <c r="I15" s="20">
        <v>5000</v>
      </c>
      <c r="J15" s="10"/>
      <c r="K15" s="30"/>
      <c r="L15" s="20"/>
      <c r="M15" s="20">
        <v>14300</v>
      </c>
      <c r="N15" s="20">
        <v>75000</v>
      </c>
      <c r="O15" s="32">
        <f t="shared" si="0"/>
        <v>94300</v>
      </c>
    </row>
    <row r="16" spans="1:24" x14ac:dyDescent="0.3">
      <c r="A16" s="5">
        <v>3989</v>
      </c>
      <c r="B16" s="6" t="s">
        <v>64</v>
      </c>
      <c r="C16" s="10"/>
      <c r="D16" s="30"/>
      <c r="E16" s="10"/>
      <c r="F16" s="31"/>
      <c r="G16" s="30"/>
      <c r="H16" s="20"/>
      <c r="I16" s="20">
        <v>10000</v>
      </c>
      <c r="J16" s="10"/>
      <c r="K16" s="30"/>
      <c r="L16" s="20">
        <v>16000</v>
      </c>
      <c r="M16" s="20"/>
      <c r="N16" s="20"/>
      <c r="O16" s="32">
        <f t="shared" si="0"/>
        <v>26000</v>
      </c>
    </row>
    <row r="17" spans="1:24" x14ac:dyDescent="0.3">
      <c r="A17" s="5">
        <v>3990</v>
      </c>
      <c r="B17" s="6" t="s">
        <v>20</v>
      </c>
      <c r="C17" s="10"/>
      <c r="D17" s="30"/>
      <c r="E17" s="10"/>
      <c r="F17" s="31"/>
      <c r="G17" s="30"/>
      <c r="H17" s="20"/>
      <c r="I17" s="20"/>
      <c r="J17" s="10"/>
      <c r="K17" s="30"/>
      <c r="L17" s="20"/>
      <c r="M17" s="20">
        <v>29500</v>
      </c>
      <c r="N17" s="20"/>
      <c r="O17" s="32">
        <f t="shared" si="0"/>
        <v>29500</v>
      </c>
    </row>
    <row r="18" spans="1:24" s="50" customFormat="1" x14ac:dyDescent="0.3">
      <c r="A18" s="57">
        <v>3991</v>
      </c>
      <c r="B18" s="58" t="s">
        <v>45</v>
      </c>
      <c r="C18" s="47"/>
      <c r="D18" s="48"/>
      <c r="E18" s="52"/>
      <c r="F18" s="53"/>
      <c r="G18" s="54"/>
      <c r="H18" s="55"/>
      <c r="I18" s="55"/>
      <c r="J18" s="52">
        <v>20000</v>
      </c>
      <c r="K18" s="48"/>
      <c r="L18" s="49"/>
      <c r="M18" s="49"/>
      <c r="N18" s="49"/>
      <c r="O18" s="56">
        <f>SUM(C18:N18)</f>
        <v>20000</v>
      </c>
      <c r="Q18"/>
      <c r="R18"/>
      <c r="S18"/>
      <c r="T18"/>
      <c r="U18"/>
      <c r="V18"/>
      <c r="W18"/>
    </row>
    <row r="19" spans="1:24" s="1" customFormat="1" x14ac:dyDescent="0.3">
      <c r="A19" s="3"/>
      <c r="B19" s="2" t="s">
        <v>50</v>
      </c>
      <c r="C19" s="11">
        <f>SUM(C4:C18)</f>
        <v>4800</v>
      </c>
      <c r="D19" s="33">
        <f>SUM(D3:D18)</f>
        <v>34000</v>
      </c>
      <c r="E19" s="11">
        <f>SUM(E4:E18)</f>
        <v>6100</v>
      </c>
      <c r="F19" s="34">
        <f>SUM(F4:F18)</f>
        <v>12000</v>
      </c>
      <c r="G19" s="33">
        <f>SUM(G4:G18)</f>
        <v>44000</v>
      </c>
      <c r="H19" s="21">
        <f>SUM(H4:H18)</f>
        <v>12400</v>
      </c>
      <c r="I19" s="21">
        <f>SUM(I4:I18)</f>
        <v>20700</v>
      </c>
      <c r="J19" s="11">
        <f t="shared" ref="J19:L19" si="1">SUM(J4:J18)</f>
        <v>77600</v>
      </c>
      <c r="K19" s="33">
        <f t="shared" si="1"/>
        <v>2000</v>
      </c>
      <c r="L19" s="21">
        <f t="shared" si="1"/>
        <v>18900</v>
      </c>
      <c r="M19" s="21">
        <f>SUM(M4:M18)</f>
        <v>163800</v>
      </c>
      <c r="N19" s="21">
        <f>SUM(N4:N18)</f>
        <v>144000</v>
      </c>
      <c r="O19" s="21">
        <f>SUM(C19:N19)</f>
        <v>540300</v>
      </c>
      <c r="Q19"/>
      <c r="R19"/>
      <c r="S19"/>
      <c r="T19"/>
      <c r="U19"/>
      <c r="V19"/>
      <c r="W19"/>
    </row>
    <row r="20" spans="1:24" x14ac:dyDescent="0.3">
      <c r="C20" s="12"/>
      <c r="D20" s="35"/>
      <c r="E20" s="12"/>
      <c r="F20" s="36"/>
      <c r="G20" s="35"/>
      <c r="H20" s="22"/>
      <c r="I20" s="22"/>
      <c r="J20" s="12"/>
      <c r="K20" s="35"/>
      <c r="L20" s="22"/>
      <c r="M20" s="22"/>
      <c r="N20" s="22"/>
      <c r="O20" s="21"/>
    </row>
    <row r="21" spans="1:24" x14ac:dyDescent="0.3">
      <c r="B21" s="1" t="s">
        <v>11</v>
      </c>
      <c r="C21" s="12"/>
      <c r="D21" s="35"/>
      <c r="E21" s="12"/>
      <c r="F21" s="36"/>
      <c r="G21" s="35"/>
      <c r="H21" s="22"/>
      <c r="I21" s="22"/>
      <c r="J21" s="12"/>
      <c r="K21" s="35"/>
      <c r="L21" s="22"/>
      <c r="M21" s="22"/>
      <c r="N21" s="22"/>
      <c r="O21" s="21"/>
    </row>
    <row r="22" spans="1:24" x14ac:dyDescent="0.3">
      <c r="A22" s="5">
        <v>4110</v>
      </c>
      <c r="B22" s="6" t="s">
        <v>19</v>
      </c>
      <c r="C22" s="10"/>
      <c r="D22" s="30"/>
      <c r="E22" s="10"/>
      <c r="F22" s="31">
        <v>2000</v>
      </c>
      <c r="G22" s="30">
        <v>4000</v>
      </c>
      <c r="H22" s="20">
        <v>2000</v>
      </c>
      <c r="I22" s="20"/>
      <c r="J22" s="10"/>
      <c r="K22" s="30"/>
      <c r="L22" s="20"/>
      <c r="M22" s="20">
        <v>144000</v>
      </c>
      <c r="N22" s="20">
        <v>5000</v>
      </c>
      <c r="O22" s="32">
        <f>SUM(C22:N22)</f>
        <v>157000</v>
      </c>
    </row>
    <row r="23" spans="1:24" x14ac:dyDescent="0.3">
      <c r="A23" s="5">
        <v>4140</v>
      </c>
      <c r="B23" s="7" t="s">
        <v>44</v>
      </c>
      <c r="C23" s="10">
        <v>1360</v>
      </c>
      <c r="D23" s="30">
        <v>13000</v>
      </c>
      <c r="E23" s="10">
        <v>7000</v>
      </c>
      <c r="F23" s="31">
        <v>2600</v>
      </c>
      <c r="G23" s="30">
        <v>10000</v>
      </c>
      <c r="H23" s="20">
        <v>2000</v>
      </c>
      <c r="I23" s="20">
        <v>2000</v>
      </c>
      <c r="J23" s="10">
        <v>30000</v>
      </c>
      <c r="K23" s="30">
        <v>600</v>
      </c>
      <c r="L23" s="20">
        <v>17400</v>
      </c>
      <c r="M23" s="20"/>
      <c r="N23" s="20"/>
      <c r="O23" s="32">
        <f>SUM(C23:N23)</f>
        <v>85960</v>
      </c>
    </row>
    <row r="24" spans="1:24" x14ac:dyDescent="0.3">
      <c r="A24" s="5">
        <v>4160</v>
      </c>
      <c r="B24" s="6" t="s">
        <v>12</v>
      </c>
      <c r="C24" s="10">
        <v>280</v>
      </c>
      <c r="D24" s="30">
        <v>3500</v>
      </c>
      <c r="E24" s="10">
        <v>840</v>
      </c>
      <c r="F24" s="31">
        <v>1800</v>
      </c>
      <c r="G24" s="30">
        <v>7000</v>
      </c>
      <c r="H24" s="20"/>
      <c r="I24" s="20"/>
      <c r="J24" s="10"/>
      <c r="K24" s="30"/>
      <c r="L24" s="20"/>
      <c r="M24" s="20"/>
      <c r="N24" s="20"/>
      <c r="O24" s="32">
        <f t="shared" ref="O24:O33" si="2">SUM(C24:N24)</f>
        <v>13420</v>
      </c>
      <c r="Q24" s="17"/>
    </row>
    <row r="25" spans="1:24" x14ac:dyDescent="0.3">
      <c r="A25" s="5">
        <v>4161</v>
      </c>
      <c r="B25" s="6" t="s">
        <v>13</v>
      </c>
      <c r="C25" s="10">
        <v>480</v>
      </c>
      <c r="D25" s="30"/>
      <c r="E25" s="10">
        <v>840</v>
      </c>
      <c r="F25" s="31">
        <v>2500</v>
      </c>
      <c r="G25" s="30">
        <v>7000</v>
      </c>
      <c r="H25" s="20"/>
      <c r="I25" s="20"/>
      <c r="J25" s="10"/>
      <c r="K25" s="30"/>
      <c r="L25" s="20"/>
      <c r="M25" s="20"/>
      <c r="N25" s="20"/>
      <c r="O25" s="32">
        <f t="shared" si="2"/>
        <v>10820</v>
      </c>
    </row>
    <row r="26" spans="1:24" x14ac:dyDescent="0.3">
      <c r="A26" s="5">
        <v>4162</v>
      </c>
      <c r="B26" s="6" t="s">
        <v>16</v>
      </c>
      <c r="C26" s="10"/>
      <c r="D26" s="30">
        <v>5000</v>
      </c>
      <c r="E26" s="10">
        <v>1000</v>
      </c>
      <c r="F26" s="31">
        <v>1500</v>
      </c>
      <c r="G26" s="30">
        <v>3000</v>
      </c>
      <c r="H26" s="20"/>
      <c r="I26" s="20"/>
      <c r="J26" s="10"/>
      <c r="K26" s="30"/>
      <c r="L26" s="20"/>
      <c r="M26" s="20"/>
      <c r="N26" s="20"/>
      <c r="O26" s="32">
        <f t="shared" si="2"/>
        <v>10500</v>
      </c>
    </row>
    <row r="27" spans="1:24" x14ac:dyDescent="0.3">
      <c r="A27" s="5">
        <v>4321</v>
      </c>
      <c r="B27" s="6" t="s">
        <v>9</v>
      </c>
      <c r="C27" s="10"/>
      <c r="D27" s="30">
        <v>100</v>
      </c>
      <c r="E27" s="10"/>
      <c r="F27" s="31"/>
      <c r="G27" s="30">
        <v>100</v>
      </c>
      <c r="H27" s="20"/>
      <c r="I27" s="20"/>
      <c r="J27" s="10"/>
      <c r="K27" s="30"/>
      <c r="L27" s="20"/>
      <c r="M27" s="20"/>
      <c r="N27" s="20"/>
      <c r="O27" s="32">
        <f t="shared" si="2"/>
        <v>200</v>
      </c>
      <c r="R27" s="51"/>
      <c r="S27" s="51"/>
      <c r="T27" s="51"/>
      <c r="U27" s="51"/>
      <c r="V27" s="51"/>
      <c r="W27" s="51"/>
      <c r="X27" s="51"/>
    </row>
    <row r="28" spans="1:24" x14ac:dyDescent="0.3">
      <c r="A28" s="5">
        <v>4541</v>
      </c>
      <c r="B28" s="6" t="s">
        <v>8</v>
      </c>
      <c r="C28" s="10"/>
      <c r="D28" s="30"/>
      <c r="E28" s="10"/>
      <c r="F28" s="31"/>
      <c r="G28" s="30"/>
      <c r="H28" s="20"/>
      <c r="I28" s="20"/>
      <c r="J28" s="10"/>
      <c r="K28" s="30"/>
      <c r="L28" s="20"/>
      <c r="M28" s="20"/>
      <c r="N28" s="20">
        <v>1000</v>
      </c>
      <c r="O28" s="32">
        <f t="shared" si="2"/>
        <v>1000</v>
      </c>
    </row>
    <row r="29" spans="1:24" x14ac:dyDescent="0.3">
      <c r="A29" s="5">
        <v>4560</v>
      </c>
      <c r="B29" s="6" t="s">
        <v>10</v>
      </c>
      <c r="C29" s="10"/>
      <c r="D29" s="30"/>
      <c r="E29" s="10"/>
      <c r="F29" s="31"/>
      <c r="G29" s="30"/>
      <c r="H29" s="20"/>
      <c r="I29" s="20"/>
      <c r="J29" s="10"/>
      <c r="K29" s="30"/>
      <c r="L29" s="20"/>
      <c r="M29" s="20"/>
      <c r="N29" s="20">
        <v>15000</v>
      </c>
      <c r="O29" s="32">
        <f t="shared" si="2"/>
        <v>15000</v>
      </c>
    </row>
    <row r="30" spans="1:24" x14ac:dyDescent="0.3">
      <c r="A30" s="5">
        <v>4640</v>
      </c>
      <c r="B30" s="6" t="s">
        <v>17</v>
      </c>
      <c r="C30" s="10"/>
      <c r="D30" s="30"/>
      <c r="E30" s="10">
        <v>3000</v>
      </c>
      <c r="F30" s="31"/>
      <c r="G30" s="30">
        <v>1750</v>
      </c>
      <c r="H30" s="20"/>
      <c r="I30" s="20"/>
      <c r="J30" s="10"/>
      <c r="K30" s="16">
        <v>1000</v>
      </c>
      <c r="L30" s="20"/>
      <c r="M30" s="20"/>
      <c r="N30" s="20"/>
      <c r="O30" s="32">
        <f t="shared" si="2"/>
        <v>5750</v>
      </c>
    </row>
    <row r="31" spans="1:24" x14ac:dyDescent="0.3">
      <c r="A31" s="5">
        <v>4641</v>
      </c>
      <c r="B31" s="6" t="s">
        <v>18</v>
      </c>
      <c r="C31" s="10">
        <v>2600</v>
      </c>
      <c r="D31" s="30">
        <v>1500</v>
      </c>
      <c r="E31" s="10">
        <v>10800</v>
      </c>
      <c r="F31" s="31">
        <v>2700</v>
      </c>
      <c r="G31" s="30">
        <v>800</v>
      </c>
      <c r="H31" s="20"/>
      <c r="I31" s="20"/>
      <c r="J31" s="10"/>
      <c r="K31" s="30">
        <v>10000</v>
      </c>
      <c r="L31" s="20"/>
      <c r="M31" s="20"/>
      <c r="N31" s="20"/>
      <c r="O31" s="32">
        <f>SUM(C31:N31)</f>
        <v>28400</v>
      </c>
    </row>
    <row r="32" spans="1:24" x14ac:dyDescent="0.3">
      <c r="A32" s="5">
        <v>4900</v>
      </c>
      <c r="B32" s="6" t="s">
        <v>46</v>
      </c>
      <c r="C32" s="10"/>
      <c r="D32" s="30"/>
      <c r="E32" s="10"/>
      <c r="F32" s="31"/>
      <c r="G32" s="30"/>
      <c r="H32" s="20"/>
      <c r="I32" s="20"/>
      <c r="J32" s="10"/>
      <c r="K32" s="30"/>
      <c r="L32" s="20"/>
      <c r="M32" s="20"/>
      <c r="N32" s="20">
        <v>15000</v>
      </c>
      <c r="O32" s="32">
        <f t="shared" si="2"/>
        <v>15000</v>
      </c>
    </row>
    <row r="33" spans="1:15" x14ac:dyDescent="0.3">
      <c r="A33" s="5">
        <v>4901</v>
      </c>
      <c r="B33" s="6" t="s">
        <v>47</v>
      </c>
      <c r="C33" s="10"/>
      <c r="D33" s="30"/>
      <c r="E33" s="10"/>
      <c r="F33" s="31"/>
      <c r="G33" s="30"/>
      <c r="H33" s="20"/>
      <c r="I33" s="20"/>
      <c r="J33" s="10"/>
      <c r="K33" s="30"/>
      <c r="L33" s="20"/>
      <c r="M33" s="20"/>
      <c r="N33" s="20">
        <v>10000</v>
      </c>
      <c r="O33" s="32">
        <f t="shared" si="2"/>
        <v>10000</v>
      </c>
    </row>
    <row r="35" spans="1:15" s="1" customFormat="1" x14ac:dyDescent="0.3">
      <c r="A35" s="3"/>
      <c r="B35" s="2" t="s">
        <v>51</v>
      </c>
      <c r="C35" s="11">
        <f t="shared" ref="C35:N35" si="3">SUM(C22:C34)</f>
        <v>4720</v>
      </c>
      <c r="D35" s="33">
        <f t="shared" si="3"/>
        <v>23100</v>
      </c>
      <c r="E35" s="11">
        <f t="shared" si="3"/>
        <v>23480</v>
      </c>
      <c r="F35" s="34">
        <f t="shared" si="3"/>
        <v>13100</v>
      </c>
      <c r="G35" s="33">
        <f t="shared" si="3"/>
        <v>33650</v>
      </c>
      <c r="H35" s="21">
        <f t="shared" si="3"/>
        <v>4000</v>
      </c>
      <c r="I35" s="21">
        <f t="shared" si="3"/>
        <v>2000</v>
      </c>
      <c r="J35" s="11">
        <f t="shared" si="3"/>
        <v>30000</v>
      </c>
      <c r="K35" s="33">
        <f t="shared" si="3"/>
        <v>11600</v>
      </c>
      <c r="L35" s="21">
        <f t="shared" si="3"/>
        <v>17400</v>
      </c>
      <c r="M35" s="21">
        <f t="shared" si="3"/>
        <v>144000</v>
      </c>
      <c r="N35" s="21">
        <f t="shared" si="3"/>
        <v>46000</v>
      </c>
      <c r="O35" s="21">
        <f>SUM(C35:N35)</f>
        <v>353050</v>
      </c>
    </row>
    <row r="36" spans="1:15" x14ac:dyDescent="0.3">
      <c r="B36" t="s">
        <v>48</v>
      </c>
      <c r="C36" s="12">
        <f t="shared" ref="C36:N36" si="4">C19-C35</f>
        <v>80</v>
      </c>
      <c r="D36" s="35">
        <f t="shared" si="4"/>
        <v>10900</v>
      </c>
      <c r="E36" s="12">
        <f t="shared" si="4"/>
        <v>-17380</v>
      </c>
      <c r="F36" s="36">
        <f t="shared" si="4"/>
        <v>-1100</v>
      </c>
      <c r="G36" s="35">
        <f t="shared" si="4"/>
        <v>10350</v>
      </c>
      <c r="H36" s="22">
        <f t="shared" si="4"/>
        <v>8400</v>
      </c>
      <c r="I36" s="22">
        <f t="shared" si="4"/>
        <v>18700</v>
      </c>
      <c r="J36" s="12">
        <f t="shared" si="4"/>
        <v>47600</v>
      </c>
      <c r="K36" s="35">
        <f t="shared" si="4"/>
        <v>-9600</v>
      </c>
      <c r="L36" s="22">
        <f t="shared" si="4"/>
        <v>1500</v>
      </c>
      <c r="M36" s="22">
        <f t="shared" si="4"/>
        <v>19800</v>
      </c>
      <c r="N36" s="22">
        <f t="shared" si="4"/>
        <v>98000</v>
      </c>
      <c r="O36" s="22">
        <f>O19-O35</f>
        <v>187250</v>
      </c>
    </row>
    <row r="37" spans="1:15" x14ac:dyDescent="0.3">
      <c r="C37" s="12"/>
      <c r="D37" s="35"/>
      <c r="E37" s="12"/>
      <c r="F37" s="36"/>
      <c r="G37" s="35"/>
      <c r="H37" s="22"/>
      <c r="I37" s="22"/>
      <c r="J37" s="12"/>
      <c r="K37" s="35"/>
      <c r="L37" s="22"/>
      <c r="M37" s="22"/>
      <c r="N37" s="22"/>
      <c r="O37" s="21"/>
    </row>
    <row r="38" spans="1:15" x14ac:dyDescent="0.3">
      <c r="A38" s="5">
        <v>5020</v>
      </c>
      <c r="B38" s="6" t="s">
        <v>33</v>
      </c>
      <c r="C38" s="10"/>
      <c r="D38" s="30"/>
      <c r="E38" s="10"/>
      <c r="F38" s="31"/>
      <c r="G38" s="30"/>
      <c r="H38" s="20"/>
      <c r="I38" s="20"/>
      <c r="J38" s="10"/>
      <c r="K38" s="30"/>
      <c r="L38" s="20"/>
      <c r="M38" s="20">
        <v>6000</v>
      </c>
      <c r="N38" s="20">
        <v>25000</v>
      </c>
      <c r="O38" s="32">
        <f>SUM(C38:N38)</f>
        <v>31000</v>
      </c>
    </row>
    <row r="39" spans="1:15" x14ac:dyDescent="0.3">
      <c r="A39" s="5">
        <v>5060</v>
      </c>
      <c r="B39" s="6" t="s">
        <v>32</v>
      </c>
      <c r="C39" s="10"/>
      <c r="D39" s="30"/>
      <c r="E39" s="10"/>
      <c r="F39" s="31"/>
      <c r="G39" s="30"/>
      <c r="H39" s="20"/>
      <c r="I39" s="20"/>
      <c r="J39" s="10"/>
      <c r="K39" s="30"/>
      <c r="L39" s="20"/>
      <c r="M39" s="20">
        <v>1000</v>
      </c>
      <c r="N39" s="20">
        <v>3000</v>
      </c>
      <c r="O39" s="32">
        <f t="shared" ref="O39:O52" si="5">SUM(C39:N39)</f>
        <v>4000</v>
      </c>
    </row>
    <row r="40" spans="1:15" x14ac:dyDescent="0.3">
      <c r="A40" s="5">
        <v>5070</v>
      </c>
      <c r="B40" s="6" t="s">
        <v>30</v>
      </c>
      <c r="C40" s="10"/>
      <c r="D40" s="30"/>
      <c r="E40" s="10"/>
      <c r="F40" s="31"/>
      <c r="G40" s="30"/>
      <c r="H40" s="20"/>
      <c r="I40" s="20"/>
      <c r="J40" s="10"/>
      <c r="K40" s="30"/>
      <c r="L40" s="20"/>
      <c r="M40" s="20"/>
      <c r="N40" s="20">
        <v>10000</v>
      </c>
      <c r="O40" s="32">
        <f t="shared" si="5"/>
        <v>10000</v>
      </c>
    </row>
    <row r="41" spans="1:15" x14ac:dyDescent="0.3">
      <c r="A41" s="5">
        <v>5192</v>
      </c>
      <c r="B41" s="6" t="s">
        <v>31</v>
      </c>
      <c r="C41" s="10"/>
      <c r="D41" s="30"/>
      <c r="E41" s="10"/>
      <c r="F41" s="31"/>
      <c r="G41" s="30"/>
      <c r="H41" s="20"/>
      <c r="I41" s="20"/>
      <c r="J41" s="10"/>
      <c r="K41" s="30"/>
      <c r="L41" s="20"/>
      <c r="M41" s="20"/>
      <c r="N41" s="20">
        <v>15000</v>
      </c>
      <c r="O41" s="32">
        <f t="shared" si="5"/>
        <v>15000</v>
      </c>
    </row>
    <row r="42" spans="1:15" x14ac:dyDescent="0.3">
      <c r="A42" s="5">
        <v>5193</v>
      </c>
      <c r="B42" s="6" t="s">
        <v>29</v>
      </c>
      <c r="C42" s="10"/>
      <c r="D42" s="30"/>
      <c r="E42" s="10"/>
      <c r="F42" s="31"/>
      <c r="G42" s="30"/>
      <c r="H42" s="20"/>
      <c r="I42" s="20"/>
      <c r="J42" s="10"/>
      <c r="K42" s="30"/>
      <c r="L42" s="20"/>
      <c r="M42" s="20"/>
      <c r="N42" s="20">
        <v>1050</v>
      </c>
      <c r="O42" s="32">
        <f t="shared" si="5"/>
        <v>1050</v>
      </c>
    </row>
    <row r="43" spans="1:15" x14ac:dyDescent="0.3">
      <c r="A43" s="5">
        <v>5410</v>
      </c>
      <c r="B43" s="6" t="s">
        <v>15</v>
      </c>
      <c r="C43" s="10"/>
      <c r="D43" s="30"/>
      <c r="E43" s="10">
        <v>11500</v>
      </c>
      <c r="F43" s="31"/>
      <c r="G43" s="30"/>
      <c r="H43" s="20">
        <v>3000</v>
      </c>
      <c r="I43" s="20"/>
      <c r="J43" s="10"/>
      <c r="K43" s="30"/>
      <c r="L43" s="20"/>
      <c r="M43" s="20">
        <v>10000</v>
      </c>
      <c r="N43" s="20">
        <v>5000</v>
      </c>
      <c r="O43" s="32">
        <f t="shared" si="5"/>
        <v>29500</v>
      </c>
    </row>
    <row r="44" spans="1:15" x14ac:dyDescent="0.3">
      <c r="A44" s="5">
        <v>5411</v>
      </c>
      <c r="B44" s="6" t="s">
        <v>14</v>
      </c>
      <c r="C44" s="10">
        <v>1000</v>
      </c>
      <c r="D44" s="30"/>
      <c r="E44" s="10">
        <v>1000</v>
      </c>
      <c r="F44" s="31">
        <v>1000</v>
      </c>
      <c r="G44" s="30">
        <v>3000</v>
      </c>
      <c r="H44" s="20">
        <v>1000</v>
      </c>
      <c r="I44" s="20">
        <v>2000</v>
      </c>
      <c r="J44" s="10">
        <v>3000</v>
      </c>
      <c r="K44" s="30"/>
      <c r="L44" s="20"/>
      <c r="M44" s="20">
        <v>2000</v>
      </c>
      <c r="N44" s="20">
        <v>3000</v>
      </c>
      <c r="O44" s="32">
        <f t="shared" si="5"/>
        <v>17000</v>
      </c>
    </row>
    <row r="45" spans="1:15" x14ac:dyDescent="0.3">
      <c r="A45" s="5">
        <v>6110</v>
      </c>
      <c r="B45" s="6" t="s">
        <v>22</v>
      </c>
      <c r="C45" s="10"/>
      <c r="D45" s="30"/>
      <c r="E45" s="10"/>
      <c r="F45" s="31"/>
      <c r="G45" s="30"/>
      <c r="H45" s="20"/>
      <c r="I45" s="20"/>
      <c r="J45" s="10"/>
      <c r="K45" s="30"/>
      <c r="L45" s="20"/>
      <c r="M45" s="20"/>
      <c r="N45" s="20">
        <v>1000</v>
      </c>
      <c r="O45" s="32">
        <f t="shared" si="5"/>
        <v>1000</v>
      </c>
    </row>
    <row r="46" spans="1:15" x14ac:dyDescent="0.3">
      <c r="A46" s="5">
        <v>6145</v>
      </c>
      <c r="B46" s="6" t="s">
        <v>28</v>
      </c>
      <c r="C46" s="10"/>
      <c r="D46" s="30"/>
      <c r="E46" s="10"/>
      <c r="F46" s="31"/>
      <c r="G46" s="30"/>
      <c r="H46" s="20"/>
      <c r="I46" s="20"/>
      <c r="J46" s="10"/>
      <c r="K46" s="30"/>
      <c r="L46" s="20"/>
      <c r="M46" s="20">
        <v>2400</v>
      </c>
      <c r="N46" s="20">
        <v>900</v>
      </c>
      <c r="O46" s="32">
        <f>SUM(C46:N46)</f>
        <v>3300</v>
      </c>
    </row>
    <row r="47" spans="1:15" x14ac:dyDescent="0.3">
      <c r="A47" s="5">
        <v>6146</v>
      </c>
      <c r="B47" s="6" t="s">
        <v>27</v>
      </c>
      <c r="C47" s="10"/>
      <c r="D47" s="30"/>
      <c r="E47" s="10"/>
      <c r="F47" s="31"/>
      <c r="G47" s="30"/>
      <c r="H47" s="20"/>
      <c r="I47" s="20"/>
      <c r="J47" s="10"/>
      <c r="K47" s="30"/>
      <c r="L47" s="20"/>
      <c r="M47" s="20"/>
      <c r="N47" s="20">
        <v>1000</v>
      </c>
      <c r="O47" s="32">
        <f t="shared" si="5"/>
        <v>1000</v>
      </c>
    </row>
    <row r="48" spans="1:15" x14ac:dyDescent="0.3">
      <c r="A48" s="5">
        <v>6147</v>
      </c>
      <c r="B48" s="6" t="s">
        <v>21</v>
      </c>
      <c r="C48" s="10"/>
      <c r="D48" s="30">
        <v>300</v>
      </c>
      <c r="E48" s="10"/>
      <c r="F48" s="31">
        <v>300</v>
      </c>
      <c r="G48" s="30">
        <v>400</v>
      </c>
      <c r="H48" s="20"/>
      <c r="I48" s="20"/>
      <c r="J48" s="10"/>
      <c r="K48" s="30"/>
      <c r="L48" s="20"/>
      <c r="M48" s="20"/>
      <c r="N48" s="20">
        <v>500</v>
      </c>
      <c r="O48" s="32">
        <f t="shared" si="5"/>
        <v>1500</v>
      </c>
    </row>
    <row r="49" spans="1:15" x14ac:dyDescent="0.3">
      <c r="A49" s="5">
        <v>6250</v>
      </c>
      <c r="B49" s="6" t="s">
        <v>25</v>
      </c>
      <c r="C49" s="10"/>
      <c r="D49" s="30"/>
      <c r="E49" s="10"/>
      <c r="F49" s="31"/>
      <c r="G49" s="30"/>
      <c r="H49" s="20"/>
      <c r="I49" s="20"/>
      <c r="J49" s="10"/>
      <c r="K49" s="30"/>
      <c r="L49" s="20"/>
      <c r="M49" s="20"/>
      <c r="N49" s="20">
        <v>100</v>
      </c>
      <c r="O49" s="32">
        <f t="shared" si="5"/>
        <v>100</v>
      </c>
    </row>
    <row r="50" spans="1:15" x14ac:dyDescent="0.3">
      <c r="A50" s="5">
        <v>6310</v>
      </c>
      <c r="B50" s="6" t="s">
        <v>26</v>
      </c>
      <c r="C50" s="10"/>
      <c r="D50" s="30"/>
      <c r="E50" s="10"/>
      <c r="F50" s="31"/>
      <c r="G50" s="30"/>
      <c r="H50" s="20"/>
      <c r="I50" s="20"/>
      <c r="J50" s="10"/>
      <c r="K50" s="30"/>
      <c r="L50" s="20"/>
      <c r="M50" s="20"/>
      <c r="N50" s="20">
        <v>14500</v>
      </c>
      <c r="O50" s="32">
        <f t="shared" si="5"/>
        <v>14500</v>
      </c>
    </row>
    <row r="51" spans="1:15" x14ac:dyDescent="0.3">
      <c r="A51" s="5">
        <v>6330</v>
      </c>
      <c r="B51" s="6" t="s">
        <v>24</v>
      </c>
      <c r="C51" s="10"/>
      <c r="D51" s="30"/>
      <c r="E51" s="10">
        <v>200</v>
      </c>
      <c r="F51" s="31">
        <v>200</v>
      </c>
      <c r="G51" s="30">
        <v>200</v>
      </c>
      <c r="H51" s="20">
        <v>400</v>
      </c>
      <c r="I51" s="20"/>
      <c r="J51" s="10"/>
      <c r="K51" s="30"/>
      <c r="L51" s="20"/>
      <c r="M51" s="20"/>
      <c r="N51" s="20">
        <v>4000</v>
      </c>
      <c r="O51" s="32">
        <f t="shared" si="5"/>
        <v>5000</v>
      </c>
    </row>
    <row r="52" spans="1:15" x14ac:dyDescent="0.3">
      <c r="A52" s="5">
        <v>6570</v>
      </c>
      <c r="B52" s="6" t="s">
        <v>23</v>
      </c>
      <c r="C52" s="10"/>
      <c r="D52" s="30"/>
      <c r="E52" s="10"/>
      <c r="F52" s="31"/>
      <c r="G52" s="30"/>
      <c r="H52" s="20"/>
      <c r="I52" s="20"/>
      <c r="J52" s="10"/>
      <c r="K52" s="30"/>
      <c r="L52" s="20"/>
      <c r="M52" s="20"/>
      <c r="N52" s="20">
        <v>3700</v>
      </c>
      <c r="O52" s="32">
        <f t="shared" si="5"/>
        <v>3700</v>
      </c>
    </row>
    <row r="53" spans="1:15" s="1" customFormat="1" x14ac:dyDescent="0.3">
      <c r="A53" s="3"/>
      <c r="B53" s="2" t="s">
        <v>52</v>
      </c>
      <c r="C53" s="11">
        <f>SUM(C38:C52)</f>
        <v>1000</v>
      </c>
      <c r="D53" s="33">
        <f t="shared" ref="D53:N53" si="6">SUM(D38:D52)</f>
        <v>300</v>
      </c>
      <c r="E53" s="11">
        <f t="shared" si="6"/>
        <v>12700</v>
      </c>
      <c r="F53" s="34">
        <f t="shared" si="6"/>
        <v>1500</v>
      </c>
      <c r="G53" s="33">
        <f t="shared" si="6"/>
        <v>3600</v>
      </c>
      <c r="H53" s="21">
        <f t="shared" si="6"/>
        <v>4400</v>
      </c>
      <c r="I53" s="21">
        <f t="shared" si="6"/>
        <v>2000</v>
      </c>
      <c r="J53" s="11">
        <f t="shared" si="6"/>
        <v>3000</v>
      </c>
      <c r="K53" s="33">
        <f t="shared" si="6"/>
        <v>0</v>
      </c>
      <c r="L53" s="21">
        <f t="shared" si="6"/>
        <v>0</v>
      </c>
      <c r="M53" s="21">
        <f t="shared" si="6"/>
        <v>21400</v>
      </c>
      <c r="N53" s="21">
        <f t="shared" si="6"/>
        <v>87750</v>
      </c>
      <c r="O53" s="21">
        <f>SUM(C53:N53)</f>
        <v>137650</v>
      </c>
    </row>
    <row r="54" spans="1:15" s="1" customFormat="1" x14ac:dyDescent="0.3">
      <c r="A54" s="3"/>
      <c r="B54" s="2"/>
      <c r="C54" s="11"/>
      <c r="D54" s="33"/>
      <c r="E54" s="11"/>
      <c r="F54" s="34"/>
      <c r="G54" s="33"/>
      <c r="H54" s="21"/>
      <c r="I54" s="21"/>
      <c r="J54" s="11"/>
      <c r="K54" s="33"/>
      <c r="L54" s="21"/>
      <c r="M54" s="21"/>
      <c r="N54" s="21"/>
      <c r="O54" s="21"/>
    </row>
    <row r="55" spans="1:15" s="1" customFormat="1" x14ac:dyDescent="0.3">
      <c r="A55" s="3"/>
      <c r="B55" s="2" t="s">
        <v>60</v>
      </c>
      <c r="C55" s="11">
        <f t="shared" ref="C55:N55" si="7">C53+C35</f>
        <v>5720</v>
      </c>
      <c r="D55" s="33">
        <f t="shared" si="7"/>
        <v>23400</v>
      </c>
      <c r="E55" s="11">
        <f t="shared" si="7"/>
        <v>36180</v>
      </c>
      <c r="F55" s="34">
        <f t="shared" si="7"/>
        <v>14600</v>
      </c>
      <c r="G55" s="33">
        <f t="shared" si="7"/>
        <v>37250</v>
      </c>
      <c r="H55" s="21">
        <f t="shared" si="7"/>
        <v>8400</v>
      </c>
      <c r="I55" s="21">
        <f t="shared" si="7"/>
        <v>4000</v>
      </c>
      <c r="J55" s="11">
        <f t="shared" si="7"/>
        <v>33000</v>
      </c>
      <c r="K55" s="33">
        <f t="shared" si="7"/>
        <v>11600</v>
      </c>
      <c r="L55" s="21">
        <f t="shared" si="7"/>
        <v>17400</v>
      </c>
      <c r="M55" s="21">
        <f t="shared" si="7"/>
        <v>165400</v>
      </c>
      <c r="N55" s="21">
        <f t="shared" si="7"/>
        <v>133750</v>
      </c>
      <c r="O55" s="21">
        <f>O53+O35</f>
        <v>490700</v>
      </c>
    </row>
    <row r="56" spans="1:15" x14ac:dyDescent="0.3">
      <c r="C56" s="12"/>
      <c r="D56" s="35"/>
      <c r="E56" s="12"/>
      <c r="F56" s="36"/>
      <c r="G56" s="35"/>
      <c r="H56" s="22"/>
      <c r="I56" s="22"/>
      <c r="J56" s="12"/>
      <c r="K56" s="35"/>
      <c r="L56" s="22"/>
      <c r="M56" s="22"/>
      <c r="N56" s="22"/>
      <c r="O56" s="21"/>
    </row>
    <row r="57" spans="1:15" x14ac:dyDescent="0.3">
      <c r="B57" s="2" t="s">
        <v>53</v>
      </c>
      <c r="C57" s="11">
        <f t="shared" ref="C57:N57" si="8">C19-C35-C53</f>
        <v>-920</v>
      </c>
      <c r="D57" s="33">
        <f t="shared" si="8"/>
        <v>10600</v>
      </c>
      <c r="E57" s="11">
        <f t="shared" si="8"/>
        <v>-30080</v>
      </c>
      <c r="F57" s="34">
        <f t="shared" si="8"/>
        <v>-2600</v>
      </c>
      <c r="G57" s="33">
        <f t="shared" si="8"/>
        <v>6750</v>
      </c>
      <c r="H57" s="21">
        <f t="shared" si="8"/>
        <v>4000</v>
      </c>
      <c r="I57" s="21">
        <f t="shared" si="8"/>
        <v>16700</v>
      </c>
      <c r="J57" s="11">
        <f t="shared" si="8"/>
        <v>44600</v>
      </c>
      <c r="K57" s="33">
        <f t="shared" si="8"/>
        <v>-9600</v>
      </c>
      <c r="L57" s="21">
        <f t="shared" si="8"/>
        <v>1500</v>
      </c>
      <c r="M57" s="21">
        <f t="shared" si="8"/>
        <v>-1600</v>
      </c>
      <c r="N57" s="21">
        <f t="shared" si="8"/>
        <v>10250</v>
      </c>
      <c r="O57" s="21">
        <f>O19-O55</f>
        <v>49600</v>
      </c>
    </row>
    <row r="58" spans="1:15" ht="15" thickBot="1" x14ac:dyDescent="0.35">
      <c r="B58" s="2"/>
      <c r="C58" s="13">
        <f t="shared" ref="C58:H58" si="9">C57/C19</f>
        <v>-0.19166666666666668</v>
      </c>
      <c r="D58" s="37">
        <f t="shared" si="9"/>
        <v>0.31176470588235294</v>
      </c>
      <c r="E58" s="13">
        <f t="shared" si="9"/>
        <v>-4.9311475409836065</v>
      </c>
      <c r="F58" s="38">
        <f t="shared" si="9"/>
        <v>-0.21666666666666667</v>
      </c>
      <c r="G58" s="37">
        <f t="shared" si="9"/>
        <v>0.15340909090909091</v>
      </c>
      <c r="H58" s="37">
        <f t="shared" si="9"/>
        <v>0.32258064516129031</v>
      </c>
      <c r="I58" s="23">
        <v>0</v>
      </c>
      <c r="J58" s="13">
        <f t="shared" ref="J58:O58" si="10">J57/J19</f>
        <v>0.57474226804123707</v>
      </c>
      <c r="K58" s="37">
        <f t="shared" si="10"/>
        <v>-4.8</v>
      </c>
      <c r="L58" s="23">
        <f t="shared" si="10"/>
        <v>7.9365079365079361E-2</v>
      </c>
      <c r="M58" s="23">
        <f t="shared" si="10"/>
        <v>-9.768009768009768E-3</v>
      </c>
      <c r="N58" s="23">
        <f t="shared" si="10"/>
        <v>7.1180555555555552E-2</v>
      </c>
      <c r="O58" s="23">
        <f t="shared" si="10"/>
        <v>9.1800851378863596E-2</v>
      </c>
    </row>
    <row r="59" spans="1:15" x14ac:dyDescent="0.3">
      <c r="C59" s="14"/>
      <c r="D59" s="39"/>
      <c r="E59" s="40"/>
      <c r="F59" s="41"/>
      <c r="G59" s="42"/>
      <c r="J59" s="14"/>
      <c r="K59" s="39"/>
    </row>
    <row r="60" spans="1:15" ht="15" thickBot="1" x14ac:dyDescent="0.35">
      <c r="B60" s="2"/>
      <c r="C60" s="15" t="s">
        <v>58</v>
      </c>
      <c r="D60" s="44">
        <f>((C57+D57)/(C19+D19))</f>
        <v>0.24948453608247423</v>
      </c>
      <c r="E60" s="15" t="s">
        <v>59</v>
      </c>
      <c r="F60" s="45">
        <f>((E57+F57+G57)/(E19+F19+G19))</f>
        <v>-0.4175523349436393</v>
      </c>
      <c r="G60" s="46"/>
      <c r="J60" s="15" t="s">
        <v>57</v>
      </c>
      <c r="K60" s="44">
        <v>0.26</v>
      </c>
    </row>
    <row r="61" spans="1:15" x14ac:dyDescent="0.3">
      <c r="M61" s="59" t="s">
        <v>66</v>
      </c>
      <c r="N61" s="61">
        <v>-46062.76</v>
      </c>
      <c r="O61" s="60">
        <f>O57+N61</f>
        <v>3537.239999999998</v>
      </c>
    </row>
  </sheetData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Budget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lunlin04</dc:creator>
  <cp:lastModifiedBy>Lundberg Linnéa, Boden</cp:lastModifiedBy>
  <cp:lastPrinted>2015-11-03T10:34:40Z</cp:lastPrinted>
  <dcterms:created xsi:type="dcterms:W3CDTF">2014-11-18T17:38:11Z</dcterms:created>
  <dcterms:modified xsi:type="dcterms:W3CDTF">2018-02-23T07:59:17Z</dcterms:modified>
</cp:coreProperties>
</file>